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4235" windowHeight="13290"/>
  </bookViews>
  <sheets>
    <sheet name="Data Set" sheetId="4" r:id="rId1"/>
    <sheet name="Gaussian Kernel Smoothing" sheetId="1" r:id="rId2"/>
    <sheet name="Hilbert Kernel Smoothing" sheetId="53" r:id="rId3"/>
    <sheet name="Triangle Kernel Smoothing" sheetId="55" r:id="rId4"/>
    <sheet name="Epanechnicov Kernel Smoothing" sheetId="54" r:id="rId5"/>
    <sheet name="Quartic Kernel Smoothing" sheetId="56" r:id="rId6"/>
    <sheet name="Triweight Kernel Smoothing" sheetId="57" r:id="rId7"/>
    <sheet name="Cosine Kernel Smoothing" sheetId="58" r:id="rId8"/>
    <sheet name="Cosine Kernel Smoothing New" sheetId="59" r:id="rId9"/>
    <sheet name="Savitsky Golay" sheetId="41" r:id="rId10"/>
  </sheets>
  <calcPr calcId="144525"/>
</workbook>
</file>

<file path=xl/calcChain.xml><?xml version="1.0" encoding="utf-8"?>
<calcChain xmlns="http://schemas.openxmlformats.org/spreadsheetml/2006/main">
  <c r="B24" i="41" l="1"/>
  <c r="B23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B9" i="41"/>
  <c r="B8" i="41"/>
  <c r="B7" i="41"/>
  <c r="B6" i="41"/>
  <c r="B5" i="41"/>
  <c r="F5" i="41" a="1"/>
  <c r="E5" i="41" a="1"/>
  <c r="D5" i="41" a="1"/>
  <c r="C5" i="41" a="1"/>
  <c r="F5" i="41" l="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D5" i="41"/>
  <c r="D6" i="41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B24" i="59" s="1"/>
  <c r="D23" i="4"/>
  <c r="B23" i="58" s="1"/>
  <c r="D22" i="4"/>
  <c r="B22" i="59" s="1"/>
  <c r="D21" i="4"/>
  <c r="B21" i="58" s="1"/>
  <c r="D20" i="4"/>
  <c r="B20" i="59" s="1"/>
  <c r="D19" i="4"/>
  <c r="B19" i="58" s="1"/>
  <c r="D18" i="4"/>
  <c r="B18" i="59" s="1"/>
  <c r="D17" i="4"/>
  <c r="B17" i="58" s="1"/>
  <c r="D16" i="4"/>
  <c r="B16" i="59" s="1"/>
  <c r="D15" i="4"/>
  <c r="B15" i="58" s="1"/>
  <c r="D14" i="4"/>
  <c r="B14" i="59" s="1"/>
  <c r="D13" i="4"/>
  <c r="B13" i="58" s="1"/>
  <c r="D12" i="4"/>
  <c r="B12" i="59" s="1"/>
  <c r="D11" i="4"/>
  <c r="B11" i="58" s="1"/>
  <c r="D10" i="4"/>
  <c r="B10" i="59" s="1"/>
  <c r="D9" i="4"/>
  <c r="B9" i="58" s="1"/>
  <c r="D8" i="4"/>
  <c r="B8" i="59" s="1"/>
  <c r="D7" i="4"/>
  <c r="B7" i="58" s="1"/>
  <c r="D6" i="4"/>
  <c r="B6" i="59" s="1"/>
  <c r="D5" i="4"/>
  <c r="B5" i="58" s="1"/>
  <c r="B24" i="1"/>
  <c r="B22" i="1"/>
  <c r="B20" i="1"/>
  <c r="B18" i="1"/>
  <c r="B16" i="1"/>
  <c r="B14" i="1"/>
  <c r="B12" i="1"/>
  <c r="B10" i="1"/>
  <c r="B8" i="1"/>
  <c r="B6" i="1"/>
  <c r="F5" i="1" a="1"/>
  <c r="D5" i="1" a="1"/>
  <c r="F5" i="59" a="1"/>
  <c r="E5" i="59" a="1"/>
  <c r="D5" i="59" a="1"/>
  <c r="C28" i="59"/>
  <c r="F5" i="58" a="1"/>
  <c r="E5" i="58" a="1"/>
  <c r="D5" i="58" a="1"/>
  <c r="C28" i="58"/>
  <c r="F5" i="57" a="1"/>
  <c r="E5" i="57" a="1"/>
  <c r="D5" i="57" a="1"/>
  <c r="C28" i="57"/>
  <c r="F5" i="56" a="1"/>
  <c r="E5" i="56" a="1"/>
  <c r="D5" i="56" a="1"/>
  <c r="C28" i="56"/>
  <c r="F5" i="54" a="1"/>
  <c r="E5" i="54" a="1"/>
  <c r="D5" i="54" a="1"/>
  <c r="C28" i="54"/>
  <c r="F5" i="55" a="1"/>
  <c r="E5" i="55" a="1"/>
  <c r="C5" i="55" a="1"/>
  <c r="D5" i="55" a="1"/>
  <c r="F5" i="53" a="1"/>
  <c r="E5" i="53" a="1"/>
  <c r="D5" i="53" a="1"/>
  <c r="C28" i="53"/>
  <c r="F28" i="1"/>
  <c r="E28" i="1"/>
  <c r="D28" i="1"/>
  <c r="E5" i="1" a="1"/>
  <c r="C28" i="41"/>
  <c r="D28" i="41"/>
  <c r="E28" i="41"/>
  <c r="F28" i="41"/>
  <c r="F5" i="59" l="1"/>
  <c r="F6" i="59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E5" i="59"/>
  <c r="E6" i="59"/>
  <c r="E7" i="59"/>
  <c r="E8" i="59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D5" i="59"/>
  <c r="D6" i="59"/>
  <c r="D7" i="59"/>
  <c r="D8" i="59"/>
  <c r="D9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F5" i="58"/>
  <c r="F6" i="58"/>
  <c r="F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E5" i="58"/>
  <c r="E6" i="58"/>
  <c r="E7" i="58"/>
  <c r="E8" i="58"/>
  <c r="E9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D5" i="58"/>
  <c r="D6" i="58"/>
  <c r="D7" i="58"/>
  <c r="D8" i="58"/>
  <c r="D9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F5" i="57"/>
  <c r="F6" i="57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E5" i="57"/>
  <c r="E6" i="57"/>
  <c r="E7" i="57"/>
  <c r="E8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F5" i="56"/>
  <c r="F6" i="56"/>
  <c r="F7" i="56"/>
  <c r="F8" i="56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E5" i="56"/>
  <c r="E6" i="56"/>
  <c r="E7" i="56"/>
  <c r="E8" i="56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D5" i="56"/>
  <c r="D6" i="56"/>
  <c r="D7" i="56"/>
  <c r="D8" i="56"/>
  <c r="D9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F5" i="54"/>
  <c r="F6" i="54"/>
  <c r="F7" i="54"/>
  <c r="F8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E5" i="54"/>
  <c r="E6" i="54"/>
  <c r="E7" i="54"/>
  <c r="E8" i="54"/>
  <c r="E9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D5" i="54"/>
  <c r="D6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F5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E5" i="55"/>
  <c r="E6" i="55"/>
  <c r="E7" i="55"/>
  <c r="E8" i="55"/>
  <c r="E9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C5" i="55"/>
  <c r="C6" i="55"/>
  <c r="C7" i="55"/>
  <c r="C8" i="55"/>
  <c r="C9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F5" i="53"/>
  <c r="F6" i="53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D5" i="53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B6" i="53"/>
  <c r="B8" i="53"/>
  <c r="B10" i="53"/>
  <c r="B12" i="53"/>
  <c r="B14" i="53"/>
  <c r="B16" i="53"/>
  <c r="B18" i="53"/>
  <c r="B20" i="53"/>
  <c r="B22" i="53"/>
  <c r="B24" i="53"/>
  <c r="B6" i="54"/>
  <c r="B8" i="54"/>
  <c r="B10" i="54"/>
  <c r="B12" i="54"/>
  <c r="B14" i="54"/>
  <c r="B16" i="54"/>
  <c r="B18" i="54"/>
  <c r="B20" i="54"/>
  <c r="B22" i="54"/>
  <c r="B24" i="54"/>
  <c r="B6" i="55"/>
  <c r="B8" i="55"/>
  <c r="B10" i="55"/>
  <c r="B12" i="55"/>
  <c r="B14" i="55"/>
  <c r="B16" i="55"/>
  <c r="B18" i="55"/>
  <c r="B20" i="55"/>
  <c r="B22" i="55"/>
  <c r="B24" i="55"/>
  <c r="B6" i="56"/>
  <c r="B8" i="56"/>
  <c r="B10" i="56"/>
  <c r="B12" i="56"/>
  <c r="B14" i="56"/>
  <c r="B16" i="56"/>
  <c r="B18" i="56"/>
  <c r="B20" i="56"/>
  <c r="B22" i="56"/>
  <c r="B24" i="56"/>
  <c r="B6" i="57"/>
  <c r="B8" i="57"/>
  <c r="B10" i="57"/>
  <c r="B12" i="57"/>
  <c r="B14" i="57"/>
  <c r="B16" i="57"/>
  <c r="B18" i="57"/>
  <c r="B20" i="57"/>
  <c r="B22" i="57"/>
  <c r="B24" i="57"/>
  <c r="B6" i="58"/>
  <c r="B8" i="58"/>
  <c r="B10" i="58"/>
  <c r="B12" i="58"/>
  <c r="B14" i="58"/>
  <c r="B16" i="58"/>
  <c r="B18" i="58"/>
  <c r="B20" i="58"/>
  <c r="B22" i="58"/>
  <c r="B24" i="58"/>
  <c r="B5" i="59"/>
  <c r="B7" i="59"/>
  <c r="B9" i="59"/>
  <c r="B11" i="59"/>
  <c r="B13" i="59"/>
  <c r="B15" i="59"/>
  <c r="B17" i="59"/>
  <c r="B19" i="59"/>
  <c r="B21" i="59"/>
  <c r="B23" i="59"/>
  <c r="B7" i="1"/>
  <c r="B9" i="1"/>
  <c r="B11" i="1"/>
  <c r="B13" i="1"/>
  <c r="B15" i="1"/>
  <c r="B17" i="1"/>
  <c r="B19" i="1"/>
  <c r="B21" i="1"/>
  <c r="B23" i="1"/>
  <c r="B5" i="1"/>
  <c r="B5" i="53"/>
  <c r="B7" i="53"/>
  <c r="B9" i="53"/>
  <c r="B11" i="53"/>
  <c r="B13" i="53"/>
  <c r="B15" i="53"/>
  <c r="B17" i="53"/>
  <c r="B19" i="53"/>
  <c r="B21" i="53"/>
  <c r="B23" i="53"/>
  <c r="B5" i="54"/>
  <c r="B7" i="54"/>
  <c r="B9" i="54"/>
  <c r="B11" i="54"/>
  <c r="B13" i="54"/>
  <c r="B15" i="54"/>
  <c r="B17" i="54"/>
  <c r="B19" i="54"/>
  <c r="B21" i="54"/>
  <c r="B23" i="54"/>
  <c r="B5" i="55"/>
  <c r="B7" i="55"/>
  <c r="B9" i="55"/>
  <c r="B11" i="55"/>
  <c r="B13" i="55"/>
  <c r="B15" i="55"/>
  <c r="B17" i="55"/>
  <c r="B19" i="55"/>
  <c r="B21" i="55"/>
  <c r="B23" i="55"/>
  <c r="B5" i="56"/>
  <c r="B7" i="56"/>
  <c r="B9" i="56"/>
  <c r="B11" i="56"/>
  <c r="B13" i="56"/>
  <c r="B15" i="56"/>
  <c r="B17" i="56"/>
  <c r="B19" i="56"/>
  <c r="B21" i="56"/>
  <c r="B23" i="56"/>
  <c r="B5" i="57"/>
  <c r="B7" i="57"/>
  <c r="B9" i="57"/>
  <c r="B11" i="57"/>
  <c r="B13" i="57"/>
  <c r="B15" i="57"/>
  <c r="B17" i="57"/>
  <c r="B19" i="57"/>
  <c r="B21" i="57"/>
  <c r="B23" i="57"/>
  <c r="C5" i="58" a="1"/>
  <c r="C5" i="59" a="1"/>
  <c r="C5" i="53" a="1"/>
  <c r="C5" i="54" a="1"/>
  <c r="C5" i="56" a="1"/>
  <c r="C5" i="57" a="1"/>
  <c r="C5" i="1" a="1"/>
  <c r="F28" i="59"/>
  <c r="E28" i="59"/>
  <c r="D28" i="59"/>
  <c r="F28" i="58"/>
  <c r="E28" i="58"/>
  <c r="D28" i="58"/>
  <c r="F28" i="57"/>
  <c r="E28" i="57"/>
  <c r="D28" i="57"/>
  <c r="F28" i="56"/>
  <c r="E28" i="56"/>
  <c r="D28" i="56"/>
  <c r="F28" i="54"/>
  <c r="E28" i="54"/>
  <c r="D28" i="54"/>
  <c r="F28" i="55"/>
  <c r="E28" i="55"/>
  <c r="D28" i="55"/>
  <c r="F28" i="53"/>
  <c r="E28" i="53"/>
  <c r="D28" i="53"/>
  <c r="C28" i="55"/>
  <c r="C5" i="59" l="1"/>
  <c r="C7" i="59"/>
  <c r="C9" i="59"/>
  <c r="C11" i="59"/>
  <c r="C13" i="59"/>
  <c r="C15" i="59"/>
  <c r="C17" i="59"/>
  <c r="C19" i="59"/>
  <c r="C21" i="59"/>
  <c r="C23" i="59"/>
  <c r="C6" i="59"/>
  <c r="C8" i="59"/>
  <c r="C10" i="59"/>
  <c r="C12" i="59"/>
  <c r="C14" i="59"/>
  <c r="C16" i="59"/>
  <c r="C18" i="59"/>
  <c r="C20" i="59"/>
  <c r="C22" i="59"/>
  <c r="C24" i="59"/>
  <c r="C5" i="58"/>
  <c r="C7" i="58"/>
  <c r="C9" i="58"/>
  <c r="C11" i="58"/>
  <c r="C13" i="58"/>
  <c r="C15" i="58"/>
  <c r="C17" i="58"/>
  <c r="C19" i="58"/>
  <c r="C21" i="58"/>
  <c r="C23" i="58"/>
  <c r="C6" i="58"/>
  <c r="C8" i="58"/>
  <c r="C10" i="58"/>
  <c r="C12" i="58"/>
  <c r="C14" i="58"/>
  <c r="C16" i="58"/>
  <c r="C18" i="58"/>
  <c r="C20" i="58"/>
  <c r="C22" i="58"/>
  <c r="C24" i="58"/>
  <c r="C7" i="1"/>
  <c r="C11" i="1"/>
  <c r="C15" i="1"/>
  <c r="C19" i="1"/>
  <c r="C23" i="1"/>
  <c r="C8" i="1"/>
  <c r="C12" i="1"/>
  <c r="C16" i="1"/>
  <c r="C20" i="1"/>
  <c r="C24" i="1"/>
  <c r="C5" i="1"/>
  <c r="C9" i="1"/>
  <c r="C13" i="1"/>
  <c r="C17" i="1"/>
  <c r="C21" i="1"/>
  <c r="C6" i="1"/>
  <c r="C10" i="1"/>
  <c r="C14" i="1"/>
  <c r="C18" i="1"/>
  <c r="C22" i="1"/>
  <c r="C7" i="57"/>
  <c r="C11" i="57"/>
  <c r="C15" i="57"/>
  <c r="C19" i="57"/>
  <c r="C23" i="57"/>
  <c r="C8" i="57"/>
  <c r="C12" i="57"/>
  <c r="C16" i="57"/>
  <c r="C20" i="57"/>
  <c r="C24" i="57"/>
  <c r="C5" i="57"/>
  <c r="C9" i="57"/>
  <c r="C13" i="57"/>
  <c r="C17" i="57"/>
  <c r="C21" i="57"/>
  <c r="C6" i="57"/>
  <c r="C10" i="57"/>
  <c r="C14" i="57"/>
  <c r="C18" i="57"/>
  <c r="C22" i="57"/>
  <c r="C7" i="56"/>
  <c r="C11" i="56"/>
  <c r="C15" i="56"/>
  <c r="C19" i="56"/>
  <c r="C23" i="56"/>
  <c r="C8" i="56"/>
  <c r="C12" i="56"/>
  <c r="C16" i="56"/>
  <c r="C20" i="56"/>
  <c r="C24" i="56"/>
  <c r="C5" i="56"/>
  <c r="C9" i="56"/>
  <c r="C13" i="56"/>
  <c r="C17" i="56"/>
  <c r="C21" i="56"/>
  <c r="C6" i="56"/>
  <c r="C10" i="56"/>
  <c r="C14" i="56"/>
  <c r="C18" i="56"/>
  <c r="C22" i="56"/>
  <c r="C7" i="54"/>
  <c r="C11" i="54"/>
  <c r="C15" i="54"/>
  <c r="C19" i="54"/>
  <c r="C23" i="54"/>
  <c r="C8" i="54"/>
  <c r="C12" i="54"/>
  <c r="C16" i="54"/>
  <c r="C20" i="54"/>
  <c r="C24" i="54"/>
  <c r="C5" i="54"/>
  <c r="C9" i="54"/>
  <c r="C13" i="54"/>
  <c r="C17" i="54"/>
  <c r="C21" i="54"/>
  <c r="C6" i="54"/>
  <c r="C10" i="54"/>
  <c r="C14" i="54"/>
  <c r="C18" i="54"/>
  <c r="C22" i="54"/>
  <c r="C7" i="53"/>
  <c r="C11" i="53"/>
  <c r="C15" i="53"/>
  <c r="C19" i="53"/>
  <c r="C23" i="53"/>
  <c r="C8" i="53"/>
  <c r="C12" i="53"/>
  <c r="C16" i="53"/>
  <c r="C20" i="53"/>
  <c r="C24" i="53"/>
  <c r="C5" i="53"/>
  <c r="C9" i="53"/>
  <c r="C13" i="53"/>
  <c r="C17" i="53"/>
  <c r="C21" i="53"/>
  <c r="C6" i="53"/>
  <c r="C10" i="53"/>
  <c r="C14" i="53"/>
  <c r="C18" i="53"/>
  <c r="C22" i="53"/>
  <c r="C28" i="1"/>
</calcChain>
</file>

<file path=xl/sharedStrings.xml><?xml version="1.0" encoding="utf-8"?>
<sst xmlns="http://schemas.openxmlformats.org/spreadsheetml/2006/main" count="68" uniqueCount="20">
  <si>
    <t>Time</t>
  </si>
  <si>
    <t>Noise</t>
  </si>
  <si>
    <t>Values</t>
  </si>
  <si>
    <t>Dataset</t>
  </si>
  <si>
    <t>Forecast</t>
  </si>
  <si>
    <t>Dataset used in the following examples (Linear trend with seasonal effect and noise)</t>
  </si>
  <si>
    <t>Total error (MAPE)</t>
  </si>
  <si>
    <t>Future samples</t>
  </si>
  <si>
    <t>Gaussian Kernel Smoothing</t>
  </si>
  <si>
    <t>Hilbert Kernel Smoothing</t>
  </si>
  <si>
    <t>Triangle Kernel Smoothing</t>
  </si>
  <si>
    <t>Epanechnicov Kernel Smoothing</t>
  </si>
  <si>
    <t>Quartic Kernel Smoothing</t>
  </si>
  <si>
    <t>Triweight Kernel Smoothing</t>
  </si>
  <si>
    <t>Cosine Kernel Smoothing</t>
  </si>
  <si>
    <t>Cosine Kernel Smoothing New</t>
  </si>
  <si>
    <t>Bound Repeat</t>
  </si>
  <si>
    <t>Bound LinearPred</t>
  </si>
  <si>
    <t>Bound Arres</t>
  </si>
  <si>
    <t>Savitsky Golay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</si>
</sst>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18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4" fillId="0" borderId="0" xfId="0" applyFont="1"/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38083538083535E-2"/>
          <c:y val="9.8113388328029794E-2"/>
          <c:w val="0.88206388206388209"/>
          <c:h val="0.73207682060145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'Data Set'!$D$5:$D$24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75200"/>
        <c:axId val="137477120"/>
      </c:lineChart>
      <c:catAx>
        <c:axId val="1374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77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747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7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7029E-2"/>
          <c:w val="0.68222370274241051"/>
          <c:h val="0.74275625126051315"/>
        </c:manualLayout>
      </c:layout>
      <c:lineChart>
        <c:grouping val="standard"/>
        <c:varyColors val="0"/>
        <c:ser>
          <c:idx val="0"/>
          <c:order val="0"/>
          <c:tx>
            <c:strRef>
              <c:f>'Gaussian Kernel Smoothing'!$B$4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'Gaussian Kernel Smoothing'!$B$5:$B$24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'Gaussian Kernel Smoothing'!$C$4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'Gaussian Kernel Smoothing'!$C$5:$C$26</c:f>
              <c:numCache>
                <c:formatCode>General</c:formatCode>
                <c:ptCount val="22"/>
                <c:pt idx="0">
                  <c:v>2.2467828793922981</c:v>
                </c:pt>
                <c:pt idx="1">
                  <c:v>2.8315414713319673</c:v>
                </c:pt>
                <c:pt idx="2">
                  <c:v>1.6570157895778179</c:v>
                </c:pt>
                <c:pt idx="3">
                  <c:v>1.1186526141055773</c:v>
                </c:pt>
                <c:pt idx="4">
                  <c:v>2.973337442580843</c:v>
                </c:pt>
                <c:pt idx="5">
                  <c:v>3.5003199373992882</c:v>
                </c:pt>
                <c:pt idx="6">
                  <c:v>1.8899376126495964</c:v>
                </c:pt>
                <c:pt idx="7">
                  <c:v>1.9313176524765823</c:v>
                </c:pt>
                <c:pt idx="8">
                  <c:v>3.3763627716432656</c:v>
                </c:pt>
                <c:pt idx="9">
                  <c:v>3.7994308109679271</c:v>
                </c:pt>
                <c:pt idx="10">
                  <c:v>4.8952691361086407</c:v>
                </c:pt>
                <c:pt idx="11">
                  <c:v>2.8643405922235567</c:v>
                </c:pt>
                <c:pt idx="12">
                  <c:v>2.9681239114855407</c:v>
                </c:pt>
                <c:pt idx="13">
                  <c:v>3.1070428188038175</c:v>
                </c:pt>
                <c:pt idx="14">
                  <c:v>2.3826009543523567</c:v>
                </c:pt>
                <c:pt idx="15">
                  <c:v>2.0439038919401953</c:v>
                </c:pt>
                <c:pt idx="16">
                  <c:v>3.7103041477701018</c:v>
                </c:pt>
                <c:pt idx="17">
                  <c:v>5.0883025871541161</c:v>
                </c:pt>
                <c:pt idx="18">
                  <c:v>4.5858681961993168</c:v>
                </c:pt>
                <c:pt idx="19">
                  <c:v>3.5985952235367979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05888"/>
        <c:axId val="138012160"/>
      </c:lineChart>
      <c:catAx>
        <c:axId val="1380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12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01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00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37"/>
          <c:y val="0.3876826809692267"/>
          <c:w val="0.20000046660834059"/>
          <c:h val="0.1557974818365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7001E-2"/>
          <c:w val="0.68222370274241051"/>
          <c:h val="0.74275625126051348"/>
        </c:manualLayout>
      </c:layout>
      <c:lineChart>
        <c:grouping val="standard"/>
        <c:varyColors val="0"/>
        <c:ser>
          <c:idx val="0"/>
          <c:order val="0"/>
          <c:tx>
            <c:strRef>
              <c:f>'Hilbert Kernel Smoothing'!$B$4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'Hilbert Kernel Smoothing'!$B$5:$B$24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'Hilbert Kernel Smoothing'!$C$4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'Hilbert Kernel Smoothing'!$C$5:$C$26</c:f>
              <c:numCache>
                <c:formatCode>General</c:formatCode>
                <c:ptCount val="22"/>
                <c:pt idx="0">
                  <c:v>1.9629265903719626</c:v>
                </c:pt>
                <c:pt idx="1">
                  <c:v>3.3908548612407512</c:v>
                </c:pt>
                <c:pt idx="2">
                  <c:v>1.6851954684823174</c:v>
                </c:pt>
                <c:pt idx="3">
                  <c:v>0.4064267664408015</c:v>
                </c:pt>
                <c:pt idx="4">
                  <c:v>2.886909190541409</c:v>
                </c:pt>
                <c:pt idx="5">
                  <c:v>3.8418295743158102</c:v>
                </c:pt>
                <c:pt idx="6">
                  <c:v>1.6014580717168037</c:v>
                </c:pt>
                <c:pt idx="7">
                  <c:v>1.3622358162039327</c:v>
                </c:pt>
                <c:pt idx="8">
                  <c:v>3.2541602651412522</c:v>
                </c:pt>
                <c:pt idx="9">
                  <c:v>3.2930708786502376</c:v>
                </c:pt>
                <c:pt idx="10">
                  <c:v>5.6709917128020653</c:v>
                </c:pt>
                <c:pt idx="11">
                  <c:v>2.6500600522976261</c:v>
                </c:pt>
                <c:pt idx="12">
                  <c:v>3.0747319045656063</c:v>
                </c:pt>
                <c:pt idx="13">
                  <c:v>3.3457805870772592</c:v>
                </c:pt>
                <c:pt idx="14">
                  <c:v>2.3925231121935551</c:v>
                </c:pt>
                <c:pt idx="15">
                  <c:v>1.4504184264931448</c:v>
                </c:pt>
                <c:pt idx="16">
                  <c:v>3.2538439596295641</c:v>
                </c:pt>
                <c:pt idx="17">
                  <c:v>5.0411178242362347</c:v>
                </c:pt>
                <c:pt idx="18">
                  <c:v>4.6204546175349241</c:v>
                </c:pt>
                <c:pt idx="19">
                  <c:v>3.5569321011159731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8976"/>
        <c:axId val="143929344"/>
      </c:lineChart>
      <c:catAx>
        <c:axId val="1439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29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92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1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37"/>
          <c:y val="0.3876826809692267"/>
          <c:w val="0.20000046660834059"/>
          <c:h val="0.1557974818365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6987E-2"/>
          <c:w val="0.68222370274241051"/>
          <c:h val="0.74275625126051403"/>
        </c:manualLayout>
      </c:layout>
      <c:lineChart>
        <c:grouping val="standard"/>
        <c:varyColors val="0"/>
        <c:ser>
          <c:idx val="0"/>
          <c:order val="0"/>
          <c:tx>
            <c:strRef>
              <c:f>'Triangle Kernel Smoothing'!$B$4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'Triangle Kernel Smoothing'!$B$5:$B$24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'Triangle Kernel Smoothing'!$C$4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'Triangle Kernel Smoothing'!$C$5:$C$26</c:f>
              <c:numCache>
                <c:formatCode>General</c:formatCode>
                <c:ptCount val="22"/>
                <c:pt idx="0">
                  <c:v>2.1611432006873157</c:v>
                </c:pt>
                <c:pt idx="1">
                  <c:v>2.2544865899346185</c:v>
                </c:pt>
                <c:pt idx="2">
                  <c:v>2.2041549337189936</c:v>
                </c:pt>
                <c:pt idx="3">
                  <c:v>2.1966921101976107</c:v>
                </c:pt>
                <c:pt idx="4">
                  <c:v>2.3684064812706329</c:v>
                </c:pt>
                <c:pt idx="5">
                  <c:v>2.5126027955239185</c:v>
                </c:pt>
                <c:pt idx="6">
                  <c:v>2.6523549605995442</c:v>
                </c:pt>
                <c:pt idx="7">
                  <c:v>2.8876529285676527</c:v>
                </c:pt>
                <c:pt idx="8">
                  <c:v>3.1702102393755722</c:v>
                </c:pt>
                <c:pt idx="9">
                  <c:v>3.3196706398247242</c:v>
                </c:pt>
                <c:pt idx="10">
                  <c:v>3.408767114737878</c:v>
                </c:pt>
                <c:pt idx="11">
                  <c:v>3.2766466473216838</c:v>
                </c:pt>
                <c:pt idx="12">
                  <c:v>3.1678909180683252</c:v>
                </c:pt>
                <c:pt idx="13">
                  <c:v>3.1013362408718574</c:v>
                </c:pt>
                <c:pt idx="14">
                  <c:v>3.1058463473699556</c:v>
                </c:pt>
                <c:pt idx="15">
                  <c:v>3.2005281361075761</c:v>
                </c:pt>
                <c:pt idx="16">
                  <c:v>3.5224233992246941</c:v>
                </c:pt>
                <c:pt idx="17">
                  <c:v>3.8142046944330854</c:v>
                </c:pt>
                <c:pt idx="18">
                  <c:v>3.9749360702686838</c:v>
                </c:pt>
                <c:pt idx="19">
                  <c:v>4.0727763660512286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2496"/>
        <c:axId val="143964416"/>
      </c:lineChart>
      <c:catAx>
        <c:axId val="1439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64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396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6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37"/>
          <c:y val="0.3876826809692267"/>
          <c:w val="0.20000046660834059"/>
          <c:h val="0.1557974818365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6987E-2"/>
          <c:w val="0.68222370274241051"/>
          <c:h val="0.74275625126051381"/>
        </c:manualLayout>
      </c:layout>
      <c:lineChart>
        <c:grouping val="standard"/>
        <c:varyColors val="0"/>
        <c:ser>
          <c:idx val="0"/>
          <c:order val="0"/>
          <c:tx>
            <c:strRef>
              <c:f>'Epanechnicov Kernel Smoothing'!$B$4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'Epanechnicov Kernel Smoothing'!$B$5:$B$24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'Epanechnicov Kernel Smoothing'!$C$4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'Epanechnicov Kernel Smoothing'!$C$5:$C$26</c:f>
              <c:numCache>
                <c:formatCode>General</c:formatCode>
                <c:ptCount val="22"/>
                <c:pt idx="0">
                  <c:v>2.116965172088253</c:v>
                </c:pt>
                <c:pt idx="1">
                  <c:v>2.2493708037237621</c:v>
                </c:pt>
                <c:pt idx="2">
                  <c:v>2.2806621919449555</c:v>
                </c:pt>
                <c:pt idx="3">
                  <c:v>2.2682032676661334</c:v>
                </c:pt>
                <c:pt idx="4">
                  <c:v>2.3352453321194231</c:v>
                </c:pt>
                <c:pt idx="5">
                  <c:v>2.4579831640633847</c:v>
                </c:pt>
                <c:pt idx="6">
                  <c:v>2.7193323553947621</c:v>
                </c:pt>
                <c:pt idx="7">
                  <c:v>2.9766055735275279</c:v>
                </c:pt>
                <c:pt idx="8">
                  <c:v>3.1666575954830032</c:v>
                </c:pt>
                <c:pt idx="9">
                  <c:v>3.226182657261992</c:v>
                </c:pt>
                <c:pt idx="10">
                  <c:v>3.2430924524400258</c:v>
                </c:pt>
                <c:pt idx="11">
                  <c:v>3.2367270169407583</c:v>
                </c:pt>
                <c:pt idx="12">
                  <c:v>3.1935057829270228</c:v>
                </c:pt>
                <c:pt idx="13">
                  <c:v>3.1832321847747242</c:v>
                </c:pt>
                <c:pt idx="14">
                  <c:v>3.2495458139171349</c:v>
                </c:pt>
                <c:pt idx="15">
                  <c:v>3.306599666757434</c:v>
                </c:pt>
                <c:pt idx="16">
                  <c:v>3.4943970301633627</c:v>
                </c:pt>
                <c:pt idx="17">
                  <c:v>3.6502163558048872</c:v>
                </c:pt>
                <c:pt idx="18">
                  <c:v>3.8238979635585806</c:v>
                </c:pt>
                <c:pt idx="19">
                  <c:v>4.0608527674735786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1504"/>
        <c:axId val="144187776"/>
      </c:lineChart>
      <c:catAx>
        <c:axId val="1441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87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18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8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37"/>
          <c:y val="0.3876826809692267"/>
          <c:w val="0.20000046660834059"/>
          <c:h val="0.1557974818365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6987E-2"/>
          <c:w val="0.68222370274241051"/>
          <c:h val="0.74275625126051403"/>
        </c:manualLayout>
      </c:layout>
      <c:lineChart>
        <c:grouping val="standard"/>
        <c:varyColors val="0"/>
        <c:ser>
          <c:idx val="0"/>
          <c:order val="0"/>
          <c:tx>
            <c:strRef>
              <c:f>'Quartic Kernel Smoothing'!$B$4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'Quartic Kernel Smoothing'!$B$5:$B$24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'Quartic Kernel Smoothing'!$C$4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'Quartic Kernel Smoothing'!$C$5:$C$26</c:f>
              <c:numCache>
                <c:formatCode>General</c:formatCode>
                <c:ptCount val="22"/>
                <c:pt idx="0">
                  <c:v>2.152278181431885</c:v>
                </c:pt>
                <c:pt idx="1">
                  <c:v>2.1628446762480773</c:v>
                </c:pt>
                <c:pt idx="2">
                  <c:v>2.2223324793345229</c:v>
                </c:pt>
                <c:pt idx="3">
                  <c:v>2.2648730852679955</c:v>
                </c:pt>
                <c:pt idx="4">
                  <c:v>2.3201882859752514</c:v>
                </c:pt>
                <c:pt idx="5">
                  <c:v>2.4331515591758612</c:v>
                </c:pt>
                <c:pt idx="6">
                  <c:v>2.663144270728667</c:v>
                </c:pt>
                <c:pt idx="7">
                  <c:v>2.9484049134171144</c:v>
                </c:pt>
                <c:pt idx="8">
                  <c:v>3.1620896434132466</c:v>
                </c:pt>
                <c:pt idx="9">
                  <c:v>3.3169647300604517</c:v>
                </c:pt>
                <c:pt idx="10">
                  <c:v>3.4196421317324037</c:v>
                </c:pt>
                <c:pt idx="11">
                  <c:v>3.3678801114594132</c:v>
                </c:pt>
                <c:pt idx="12">
                  <c:v>3.1669024954751572</c:v>
                </c:pt>
                <c:pt idx="13">
                  <c:v>3.0099446553145088</c:v>
                </c:pt>
                <c:pt idx="14">
                  <c:v>3.0385570560592643</c:v>
                </c:pt>
                <c:pt idx="15">
                  <c:v>3.2485936875966361</c:v>
                </c:pt>
                <c:pt idx="16">
                  <c:v>3.5286041953529108</c:v>
                </c:pt>
                <c:pt idx="17">
                  <c:v>3.7841510557061717</c:v>
                </c:pt>
                <c:pt idx="18">
                  <c:v>4.0177870660541659</c:v>
                </c:pt>
                <c:pt idx="19">
                  <c:v>4.1906800244159932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31040"/>
        <c:axId val="144233216"/>
      </c:lineChart>
      <c:catAx>
        <c:axId val="1442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3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23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3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37"/>
          <c:y val="0.3876826809692267"/>
          <c:w val="0.20000046660834059"/>
          <c:h val="0.1557974818365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6987E-2"/>
          <c:w val="0.68222370274241051"/>
          <c:h val="0.74275625126051426"/>
        </c:manualLayout>
      </c:layout>
      <c:lineChart>
        <c:grouping val="standard"/>
        <c:varyColors val="0"/>
        <c:ser>
          <c:idx val="0"/>
          <c:order val="0"/>
          <c:tx>
            <c:strRef>
              <c:f>'Triweight Kernel Smoothing'!$B$4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'Triweight Kernel Smoothing'!$B$5:$B$24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'Triweight Kernel Smoothing'!$C$4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'Triweight Kernel Smoothing'!$C$5:$C$26</c:f>
              <c:numCache>
                <c:formatCode>General</c:formatCode>
                <c:ptCount val="22"/>
                <c:pt idx="0">
                  <c:v>2.2087596478032201</c:v>
                </c:pt>
                <c:pt idx="1">
                  <c:v>2.1342273164699814</c:v>
                </c:pt>
                <c:pt idx="2">
                  <c:v>2.1599327470503416</c:v>
                </c:pt>
                <c:pt idx="3">
                  <c:v>2.2382488549625879</c:v>
                </c:pt>
                <c:pt idx="4">
                  <c:v>2.3305474710820051</c:v>
                </c:pt>
                <c:pt idx="5">
                  <c:v>2.4509612260951972</c:v>
                </c:pt>
                <c:pt idx="6">
                  <c:v>2.6269003571632732</c:v>
                </c:pt>
                <c:pt idx="7">
                  <c:v>2.8753882954902665</c:v>
                </c:pt>
                <c:pt idx="8">
                  <c:v>3.1546530663302588</c:v>
                </c:pt>
                <c:pt idx="9">
                  <c:v>3.4159546027316758</c:v>
                </c:pt>
                <c:pt idx="10">
                  <c:v>3.54532990117383</c:v>
                </c:pt>
                <c:pt idx="11">
                  <c:v>3.4367051976722003</c:v>
                </c:pt>
                <c:pt idx="12">
                  <c:v>3.1500223203495499</c:v>
                </c:pt>
                <c:pt idx="13">
                  <c:v>2.9039976628948883</c:v>
                </c:pt>
                <c:pt idx="14">
                  <c:v>2.9006920369009381</c:v>
                </c:pt>
                <c:pt idx="15">
                  <c:v>3.1736287445881399</c:v>
                </c:pt>
                <c:pt idx="16">
                  <c:v>3.5517741685910682</c:v>
                </c:pt>
                <c:pt idx="17">
                  <c:v>3.9016962534683066</c:v>
                </c:pt>
                <c:pt idx="18">
                  <c:v>4.1486209725192715</c:v>
                </c:pt>
                <c:pt idx="19">
                  <c:v>4.2326810555929715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11424"/>
        <c:axId val="144313344"/>
      </c:lineChart>
      <c:catAx>
        <c:axId val="1443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13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31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1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37"/>
          <c:y val="0.3876826809692267"/>
          <c:w val="0.20000046660834059"/>
          <c:h val="0.1557974818365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6987E-2"/>
          <c:w val="0.68222370274241051"/>
          <c:h val="0.7427562512605147"/>
        </c:manualLayout>
      </c:layout>
      <c:lineChart>
        <c:grouping val="standard"/>
        <c:varyColors val="0"/>
        <c:ser>
          <c:idx val="0"/>
          <c:order val="0"/>
          <c:tx>
            <c:strRef>
              <c:f>'Cosine Kernel Smoothing'!$B$4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'Cosine Kernel Smoothing'!$B$5:$B$24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'Cosine Kernel Smoothing'!$C$4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'Cosine Kernel Smoothing'!$C$5:$C$26</c:f>
              <c:numCache>
                <c:formatCode>General</c:formatCode>
                <c:ptCount val="22"/>
                <c:pt idx="0">
                  <c:v>2.1242724335745211</c:v>
                </c:pt>
                <c:pt idx="1">
                  <c:v>2.2326314706577999</c:v>
                </c:pt>
                <c:pt idx="2">
                  <c:v>2.2687655445380615</c:v>
                </c:pt>
                <c:pt idx="3">
                  <c:v>2.2672036624783711</c:v>
                </c:pt>
                <c:pt idx="4">
                  <c:v>2.3326992436730913</c:v>
                </c:pt>
                <c:pt idx="5">
                  <c:v>2.4537942457198239</c:v>
                </c:pt>
                <c:pt idx="6">
                  <c:v>2.7087823778831508</c:v>
                </c:pt>
                <c:pt idx="7">
                  <c:v>2.9705519449589226</c:v>
                </c:pt>
                <c:pt idx="8">
                  <c:v>3.1657377305894836</c:v>
                </c:pt>
                <c:pt idx="9">
                  <c:v>3.243784308142323</c:v>
                </c:pt>
                <c:pt idx="10">
                  <c:v>3.2763970170621231</c:v>
                </c:pt>
                <c:pt idx="11">
                  <c:v>3.26112562889938</c:v>
                </c:pt>
                <c:pt idx="12">
                  <c:v>3.1885138985470469</c:v>
                </c:pt>
                <c:pt idx="13">
                  <c:v>3.1507891919215063</c:v>
                </c:pt>
                <c:pt idx="14">
                  <c:v>3.2099166629584661</c:v>
                </c:pt>
                <c:pt idx="15">
                  <c:v>3.2951887793504748</c:v>
                </c:pt>
                <c:pt idx="16">
                  <c:v>3.5010119116639884</c:v>
                </c:pt>
                <c:pt idx="17">
                  <c:v>3.6771478744372046</c:v>
                </c:pt>
                <c:pt idx="18">
                  <c:v>3.8624320569673545</c:v>
                </c:pt>
                <c:pt idx="19">
                  <c:v>4.0853033821656481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54688"/>
        <c:axId val="144360960"/>
      </c:lineChart>
      <c:catAx>
        <c:axId val="1443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60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36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5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37"/>
          <c:y val="0.3876826809692267"/>
          <c:w val="0.20000046660834059"/>
          <c:h val="0.1557974818365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55719521960774E-2"/>
          <c:y val="9.4203231867186987E-2"/>
          <c:w val="0.68222370274241051"/>
          <c:h val="0.74275625126051492"/>
        </c:manualLayout>
      </c:layout>
      <c:lineChart>
        <c:grouping val="standard"/>
        <c:varyColors val="0"/>
        <c:ser>
          <c:idx val="0"/>
          <c:order val="0"/>
          <c:tx>
            <c:strRef>
              <c:f>'Cosine Kernel Smoothing New'!$B$4</c:f>
              <c:strCache>
                <c:ptCount val="1"/>
                <c:pt idx="0">
                  <c:v>Dataset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'Cosine Kernel Smoothing New'!$B$5:$B$24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'Cosine Kernel Smoothing New'!$C$4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'Cosine Kernel Smoothing New'!$C$5:$C$26</c:f>
              <c:numCache>
                <c:formatCode>General</c:formatCode>
                <c:ptCount val="22"/>
                <c:pt idx="0">
                  <c:v>2.1758048288627245</c:v>
                </c:pt>
                <c:pt idx="1">
                  <c:v>2.1529469750896277</c:v>
                </c:pt>
                <c:pt idx="2">
                  <c:v>2.196447106270961</c:v>
                </c:pt>
                <c:pt idx="3">
                  <c:v>2.2528817456854537</c:v>
                </c:pt>
                <c:pt idx="4">
                  <c:v>2.3253462448269695</c:v>
                </c:pt>
                <c:pt idx="5">
                  <c:v>2.4419632631375263</c:v>
                </c:pt>
                <c:pt idx="6">
                  <c:v>2.6487706111883669</c:v>
                </c:pt>
                <c:pt idx="7">
                  <c:v>2.9178066265464451</c:v>
                </c:pt>
                <c:pt idx="8">
                  <c:v>3.1590008699003835</c:v>
                </c:pt>
                <c:pt idx="9">
                  <c:v>3.356997048891214</c:v>
                </c:pt>
                <c:pt idx="10">
                  <c:v>3.468751781027414</c:v>
                </c:pt>
                <c:pt idx="11">
                  <c:v>3.3935297348847859</c:v>
                </c:pt>
                <c:pt idx="12">
                  <c:v>3.1601260383421645</c:v>
                </c:pt>
                <c:pt idx="13">
                  <c:v>2.9698734138190908</c:v>
                </c:pt>
                <c:pt idx="14">
                  <c:v>2.9853094409112622</c:v>
                </c:pt>
                <c:pt idx="15">
                  <c:v>3.2177367425874408</c:v>
                </c:pt>
                <c:pt idx="16">
                  <c:v>3.5377142228148242</c:v>
                </c:pt>
                <c:pt idx="17">
                  <c:v>3.8325991683517273</c:v>
                </c:pt>
                <c:pt idx="18">
                  <c:v>4.070350544360168</c:v>
                </c:pt>
                <c:pt idx="19">
                  <c:v>4.205051383304161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2896"/>
        <c:axId val="144515072"/>
      </c:lineChart>
      <c:catAx>
        <c:axId val="1445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1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451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1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2385535141459"/>
          <c:y val="0.38768268096922698"/>
          <c:w val="0.20000046660834059"/>
          <c:h val="0.15579748183650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'Savitsky Golay'!$B$4</c:f>
              <c:strCache>
                <c:ptCount val="1"/>
                <c:pt idx="0">
                  <c:v>Dataset</c:v>
                </c:pt>
              </c:strCache>
            </c:strRef>
          </c:tx>
          <c:marker>
            <c:symbol val="none"/>
          </c:marker>
          <c:val>
            <c:numRef>
              <c:f>'Savitsky Golay'!$B$5:$B$24</c:f>
              <c:numCache>
                <c:formatCode>General</c:formatCode>
                <c:ptCount val="20"/>
                <c:pt idx="0">
                  <c:v>2.0908253071850544</c:v>
                </c:pt>
                <c:pt idx="1">
                  <c:v>3.1728359638083252</c:v>
                </c:pt>
                <c:pt idx="2">
                  <c:v>1.5632802486538049</c:v>
                </c:pt>
                <c:pt idx="3">
                  <c:v>0.68621077153988086</c:v>
                </c:pt>
                <c:pt idx="4">
                  <c:v>3.209415330109985</c:v>
                </c:pt>
                <c:pt idx="5">
                  <c:v>3.8771801915210768</c:v>
                </c:pt>
                <c:pt idx="6">
                  <c:v>1.5837380622287385</c:v>
                </c:pt>
                <c:pt idx="7">
                  <c:v>1.6995992671722986</c:v>
                </c:pt>
                <c:pt idx="8">
                  <c:v>3.6327708271781449</c:v>
                </c:pt>
                <c:pt idx="9">
                  <c:v>3.5341871295289202</c:v>
                </c:pt>
                <c:pt idx="10">
                  <c:v>5.5524313464156094</c:v>
                </c:pt>
                <c:pt idx="11">
                  <c:v>2.3832852329612324</c:v>
                </c:pt>
                <c:pt idx="12">
                  <c:v>3.0174018566860608</c:v>
                </c:pt>
                <c:pt idx="13">
                  <c:v>3.2519081238472132</c:v>
                </c:pt>
                <c:pt idx="14">
                  <c:v>2.3498607905479085</c:v>
                </c:pt>
                <c:pt idx="15">
                  <c:v>1.6972589430764335</c:v>
                </c:pt>
                <c:pt idx="16">
                  <c:v>3.766950857764634</c:v>
                </c:pt>
                <c:pt idx="17">
                  <c:v>5.3902307476220805</c:v>
                </c:pt>
                <c:pt idx="18">
                  <c:v>4.647665012880438</c:v>
                </c:pt>
                <c:pt idx="19">
                  <c:v>3.4198265075549492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'Savitsky Golay'!$C$4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val>
            <c:numRef>
              <c:f>'Savitsky Golay'!$C$5:$C$24</c:f>
              <c:numCache>
                <c:formatCode>General</c:formatCode>
                <c:ptCount val="20"/>
                <c:pt idx="0">
                  <c:v>2.6510854246878619</c:v>
                </c:pt>
                <c:pt idx="1">
                  <c:v>2.5191801510575842</c:v>
                </c:pt>
                <c:pt idx="2">
                  <c:v>1.6281029468402295</c:v>
                </c:pt>
                <c:pt idx="3">
                  <c:v>1.3653680455815782</c:v>
                </c:pt>
                <c:pt idx="4">
                  <c:v>2.8537056353129602</c:v>
                </c:pt>
                <c:pt idx="5">
                  <c:v>3.3220706813653273</c:v>
                </c:pt>
                <c:pt idx="6">
                  <c:v>2.0948097740098475</c:v>
                </c:pt>
                <c:pt idx="7">
                  <c:v>1.978776921476048</c:v>
                </c:pt>
                <c:pt idx="8">
                  <c:v>2.9472580741860011</c:v>
                </c:pt>
                <c:pt idx="9">
                  <c:v>4.5158558224204599</c:v>
                </c:pt>
                <c:pt idx="10">
                  <c:v>4.1557280910672736</c:v>
                </c:pt>
                <c:pt idx="11">
                  <c:v>3.5141589039266456</c:v>
                </c:pt>
                <c:pt idx="12">
                  <c:v>2.7203221552706807</c:v>
                </c:pt>
                <c:pt idx="13">
                  <c:v>3.0699416384027787</c:v>
                </c:pt>
                <c:pt idx="14">
                  <c:v>2.256702288544175</c:v>
                </c:pt>
                <c:pt idx="15">
                  <c:v>2.1808207199326284</c:v>
                </c:pt>
                <c:pt idx="16">
                  <c:v>3.6598703845741687</c:v>
                </c:pt>
                <c:pt idx="17">
                  <c:v>5.0645159087263458</c:v>
                </c:pt>
                <c:pt idx="18">
                  <c:v>4.5639510449420504</c:v>
                </c:pt>
                <c:pt idx="19">
                  <c:v>3.7591668669281981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36896"/>
        <c:axId val="124761216"/>
      </c:lineChart>
      <c:catAx>
        <c:axId val="10553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61216"/>
        <c:crosses val="autoZero"/>
        <c:auto val="1"/>
        <c:lblAlgn val="ctr"/>
        <c:lblOffset val="100"/>
        <c:noMultiLvlLbl val="0"/>
      </c:catAx>
      <c:valAx>
        <c:axId val="12476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53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219075</xdr:colOff>
      <xdr:row>19</xdr:row>
      <xdr:rowOff>95250</xdr:rowOff>
    </xdr:to>
    <xdr:graphicFrame macro="">
      <xdr:nvGraphicFramePr>
        <xdr:cNvPr id="10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114300</xdr:rowOff>
    </xdr:from>
    <xdr:to>
      <xdr:col>17</xdr:col>
      <xdr:colOff>38100</xdr:colOff>
      <xdr:row>18</xdr:row>
      <xdr:rowOff>152400</xdr:rowOff>
    </xdr:to>
    <xdr:graphicFrame macro="">
      <xdr:nvGraphicFramePr>
        <xdr:cNvPr id="20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3</xdr:row>
      <xdr:rowOff>9525</xdr:rowOff>
    </xdr:from>
    <xdr:to>
      <xdr:col>15</xdr:col>
      <xdr:colOff>552450</xdr:colOff>
      <xdr:row>19</xdr:row>
      <xdr:rowOff>47625</xdr:rowOff>
    </xdr:to>
    <xdr:graphicFrame macro="">
      <xdr:nvGraphicFramePr>
        <xdr:cNvPr id="5744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</xdr:row>
      <xdr:rowOff>142875</xdr:rowOff>
    </xdr:from>
    <xdr:to>
      <xdr:col>14</xdr:col>
      <xdr:colOff>95250</xdr:colOff>
      <xdr:row>20</xdr:row>
      <xdr:rowOff>19050</xdr:rowOff>
    </xdr:to>
    <xdr:graphicFrame macro="">
      <xdr:nvGraphicFramePr>
        <xdr:cNvPr id="5765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4</xdr:row>
      <xdr:rowOff>0</xdr:rowOff>
    </xdr:from>
    <xdr:to>
      <xdr:col>14</xdr:col>
      <xdr:colOff>542925</xdr:colOff>
      <xdr:row>20</xdr:row>
      <xdr:rowOff>38100</xdr:rowOff>
    </xdr:to>
    <xdr:graphicFrame macro="">
      <xdr:nvGraphicFramePr>
        <xdr:cNvPr id="5785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104775</xdr:rowOff>
    </xdr:from>
    <xdr:to>
      <xdr:col>15</xdr:col>
      <xdr:colOff>28575</xdr:colOff>
      <xdr:row>19</xdr:row>
      <xdr:rowOff>142875</xdr:rowOff>
    </xdr:to>
    <xdr:graphicFrame macro="">
      <xdr:nvGraphicFramePr>
        <xdr:cNvPr id="5867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57150</xdr:rowOff>
    </xdr:from>
    <xdr:to>
      <xdr:col>14</xdr:col>
      <xdr:colOff>285750</xdr:colOff>
      <xdr:row>19</xdr:row>
      <xdr:rowOff>95250</xdr:rowOff>
    </xdr:to>
    <xdr:graphicFrame macro="">
      <xdr:nvGraphicFramePr>
        <xdr:cNvPr id="5888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3</xdr:row>
      <xdr:rowOff>76200</xdr:rowOff>
    </xdr:from>
    <xdr:to>
      <xdr:col>14</xdr:col>
      <xdr:colOff>323850</xdr:colOff>
      <xdr:row>19</xdr:row>
      <xdr:rowOff>114300</xdr:rowOff>
    </xdr:to>
    <xdr:graphicFrame macro="">
      <xdr:nvGraphicFramePr>
        <xdr:cNvPr id="5806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123825</xdr:rowOff>
    </xdr:from>
    <xdr:to>
      <xdr:col>14</xdr:col>
      <xdr:colOff>180975</xdr:colOff>
      <xdr:row>20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80962</xdr:rowOff>
    </xdr:from>
    <xdr:to>
      <xdr:col>15</xdr:col>
      <xdr:colOff>285750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workbookViewId="0">
      <selection activeCell="A2" sqref="A2"/>
    </sheetView>
  </sheetViews>
  <sheetFormatPr defaultRowHeight="12.75" x14ac:dyDescent="0.2"/>
  <sheetData>
    <row r="2" spans="2:4" ht="23.25" x14ac:dyDescent="0.35">
      <c r="B2" s="1" t="s">
        <v>5</v>
      </c>
    </row>
    <row r="4" spans="2:4" x14ac:dyDescent="0.2">
      <c r="B4" s="2" t="s">
        <v>0</v>
      </c>
      <c r="C4" s="2" t="s">
        <v>1</v>
      </c>
      <c r="D4" s="2" t="s">
        <v>2</v>
      </c>
    </row>
    <row r="5" spans="2:4" s="2" customFormat="1" x14ac:dyDescent="0.2">
      <c r="B5">
        <v>1</v>
      </c>
      <c r="C5">
        <v>0.16085533698263288</v>
      </c>
      <c r="D5">
        <f>B5*0.2+SIN(B5/4)+C5*4+1</f>
        <v>2.0908253071850544</v>
      </c>
    </row>
    <row r="6" spans="2:4" x14ac:dyDescent="0.2">
      <c r="B6">
        <v>2</v>
      </c>
      <c r="C6">
        <v>0.32335260630103058</v>
      </c>
      <c r="D6">
        <f t="shared" ref="D6:D39" si="0">B6*0.2+SIN(B6/4)+C6*4+1</f>
        <v>3.1728359638083252</v>
      </c>
    </row>
    <row r="7" spans="2:4" x14ac:dyDescent="0.2">
      <c r="B7">
        <v>3</v>
      </c>
      <c r="C7">
        <v>-0.1795896278423823</v>
      </c>
      <c r="D7">
        <f t="shared" si="0"/>
        <v>1.5632802486538049</v>
      </c>
    </row>
    <row r="8" spans="2:4" x14ac:dyDescent="0.2">
      <c r="B8">
        <v>4</v>
      </c>
      <c r="C8">
        <v>-0.48881505331700392</v>
      </c>
      <c r="D8">
        <f t="shared" si="0"/>
        <v>0.68621077153988086</v>
      </c>
    </row>
    <row r="9" spans="2:4" x14ac:dyDescent="0.2">
      <c r="B9">
        <v>5</v>
      </c>
      <c r="C9">
        <v>6.5107677688599708E-2</v>
      </c>
      <c r="D9">
        <f t="shared" si="0"/>
        <v>3.209415330109985</v>
      </c>
    </row>
    <row r="10" spans="2:4" x14ac:dyDescent="0.2">
      <c r="B10">
        <v>6</v>
      </c>
      <c r="C10">
        <v>0.16992130122925553</v>
      </c>
      <c r="D10">
        <f t="shared" si="0"/>
        <v>3.8771801915210768</v>
      </c>
    </row>
    <row r="11" spans="2:4" x14ac:dyDescent="0.2">
      <c r="B11">
        <v>7</v>
      </c>
      <c r="C11">
        <v>-0.45006197116129965</v>
      </c>
      <c r="D11">
        <f t="shared" si="0"/>
        <v>1.5837380622287385</v>
      </c>
    </row>
    <row r="12" spans="2:4" x14ac:dyDescent="0.2">
      <c r="B12">
        <v>8</v>
      </c>
      <c r="C12">
        <v>-0.45242453991334575</v>
      </c>
      <c r="D12">
        <f t="shared" si="0"/>
        <v>1.6995992671722986</v>
      </c>
    </row>
    <row r="13" spans="2:4" x14ac:dyDescent="0.2">
      <c r="B13">
        <v>9</v>
      </c>
      <c r="C13">
        <v>1.3674407572555891E-2</v>
      </c>
      <c r="D13">
        <f t="shared" si="0"/>
        <v>3.6327708271781449</v>
      </c>
    </row>
    <row r="14" spans="2:4" x14ac:dyDescent="0.2">
      <c r="B14">
        <v>10</v>
      </c>
      <c r="C14">
        <v>-1.6071253643759054E-2</v>
      </c>
      <c r="D14">
        <f t="shared" si="0"/>
        <v>3.5341871295289202</v>
      </c>
    </row>
    <row r="15" spans="2:4" x14ac:dyDescent="0.2">
      <c r="B15">
        <v>11</v>
      </c>
      <c r="C15">
        <v>0.49269258859081955</v>
      </c>
      <c r="D15">
        <f t="shared" si="0"/>
        <v>5.5524313464156094</v>
      </c>
    </row>
    <row r="16" spans="2:4" x14ac:dyDescent="0.2">
      <c r="B16">
        <v>12</v>
      </c>
      <c r="C16">
        <v>-0.28945869377465883</v>
      </c>
      <c r="D16">
        <f t="shared" si="0"/>
        <v>2.3832852329612324</v>
      </c>
    </row>
    <row r="17" spans="2:6" x14ac:dyDescent="0.2">
      <c r="B17">
        <v>13</v>
      </c>
      <c r="C17">
        <v>-0.11860075219595778</v>
      </c>
      <c r="D17">
        <f t="shared" si="0"/>
        <v>3.0174018566860608</v>
      </c>
    </row>
    <row r="18" spans="2:6" x14ac:dyDescent="0.2">
      <c r="B18">
        <v>14</v>
      </c>
      <c r="C18">
        <v>-4.9327162115791801E-2</v>
      </c>
      <c r="D18">
        <f t="shared" si="0"/>
        <v>3.2519081238472132</v>
      </c>
    </row>
    <row r="19" spans="2:6" x14ac:dyDescent="0.2">
      <c r="B19">
        <v>15</v>
      </c>
      <c r="C19">
        <v>-0.26964447267743696</v>
      </c>
      <c r="D19">
        <f t="shared" si="0"/>
        <v>2.3498607905479085</v>
      </c>
    </row>
    <row r="20" spans="2:6" x14ac:dyDescent="0.2">
      <c r="B20">
        <v>16</v>
      </c>
      <c r="C20">
        <v>-0.43648464040390955</v>
      </c>
      <c r="D20">
        <f t="shared" si="0"/>
        <v>1.6972589430764335</v>
      </c>
    </row>
    <row r="21" spans="2:6" x14ac:dyDescent="0.2">
      <c r="B21">
        <v>17</v>
      </c>
      <c r="C21">
        <v>6.5485053998304288E-2</v>
      </c>
      <c r="D21">
        <f t="shared" si="0"/>
        <v>3.766950857764634</v>
      </c>
    </row>
    <row r="22" spans="2:6" x14ac:dyDescent="0.2">
      <c r="B22">
        <v>18</v>
      </c>
      <c r="C22">
        <v>0.44194021632179425</v>
      </c>
      <c r="D22">
        <f t="shared" si="0"/>
        <v>5.3902307476220805</v>
      </c>
    </row>
    <row r="23" spans="2:6" x14ac:dyDescent="0.2">
      <c r="B23">
        <v>19</v>
      </c>
      <c r="C23">
        <v>0.21173945046395382</v>
      </c>
      <c r="D23">
        <f t="shared" si="0"/>
        <v>4.647665012880438</v>
      </c>
    </row>
    <row r="24" spans="2:6" x14ac:dyDescent="0.2">
      <c r="B24">
        <v>20</v>
      </c>
      <c r="C24">
        <v>-0.15531230444547806</v>
      </c>
      <c r="D24">
        <f t="shared" si="0"/>
        <v>3.4198265075549492</v>
      </c>
    </row>
    <row r="25" spans="2:6" x14ac:dyDescent="0.2">
      <c r="B25" s="3">
        <v>21</v>
      </c>
      <c r="C25" s="3">
        <v>0.24172174961826043</v>
      </c>
      <c r="D25" s="3">
        <f t="shared" si="0"/>
        <v>5.3079525050464493</v>
      </c>
      <c r="F25" t="s">
        <v>7</v>
      </c>
    </row>
    <row r="26" spans="2:6" x14ac:dyDescent="0.2">
      <c r="B26" s="3">
        <v>22</v>
      </c>
      <c r="C26" s="3">
        <v>0.4627519044706383</v>
      </c>
      <c r="D26" s="3">
        <f t="shared" si="0"/>
        <v>6.5454672923121615</v>
      </c>
    </row>
    <row r="27" spans="2:6" x14ac:dyDescent="0.2">
      <c r="B27" s="3">
        <v>23</v>
      </c>
      <c r="C27" s="3">
        <v>-0.32566321067036319</v>
      </c>
      <c r="D27" s="3">
        <f t="shared" si="0"/>
        <v>3.7890680798192893</v>
      </c>
    </row>
    <row r="28" spans="2:6" x14ac:dyDescent="0.2">
      <c r="B28" s="3">
        <v>24</v>
      </c>
      <c r="C28" s="3">
        <v>3.750358169320922E-2</v>
      </c>
      <c r="D28" s="3">
        <f t="shared" si="0"/>
        <v>5.6705988285739117</v>
      </c>
    </row>
    <row r="29" spans="2:6" x14ac:dyDescent="0.2">
      <c r="B29" s="3">
        <v>25</v>
      </c>
      <c r="C29" s="3">
        <v>-0.28881498657225269</v>
      </c>
      <c r="D29" s="3">
        <f t="shared" si="0"/>
        <v>4.8115608371634329</v>
      </c>
    </row>
    <row r="30" spans="2:6" x14ac:dyDescent="0.2">
      <c r="B30" s="3">
        <v>26</v>
      </c>
      <c r="C30" s="3">
        <v>-0.23305346429426521</v>
      </c>
      <c r="D30" s="3">
        <f t="shared" si="0"/>
        <v>5.482906130910755</v>
      </c>
    </row>
    <row r="31" spans="2:6" x14ac:dyDescent="0.2">
      <c r="B31" s="3">
        <v>27</v>
      </c>
      <c r="C31" s="3">
        <v>0.39647933289048698</v>
      </c>
      <c r="D31" s="3">
        <f t="shared" si="0"/>
        <v>8.4359614053425656</v>
      </c>
    </row>
    <row r="32" spans="2:6" x14ac:dyDescent="0.2">
      <c r="B32" s="3">
        <v>28</v>
      </c>
      <c r="C32" s="3">
        <v>0.24366919584314717</v>
      </c>
      <c r="D32" s="3">
        <f t="shared" si="0"/>
        <v>8.2316633820913783</v>
      </c>
    </row>
    <row r="33" spans="2:4" x14ac:dyDescent="0.2">
      <c r="B33" s="3">
        <v>29</v>
      </c>
      <c r="C33" s="3">
        <v>0.31484549892630609</v>
      </c>
      <c r="D33" s="3">
        <f t="shared" si="0"/>
        <v>8.8824628747167296</v>
      </c>
    </row>
    <row r="34" spans="2:4" x14ac:dyDescent="0.2">
      <c r="B34" s="3">
        <v>30</v>
      </c>
      <c r="C34" s="3">
        <v>-0.41628221394005283</v>
      </c>
      <c r="D34" s="3">
        <f t="shared" si="0"/>
        <v>6.2728711210145276</v>
      </c>
    </row>
    <row r="35" spans="2:4" x14ac:dyDescent="0.2">
      <c r="B35" s="3">
        <v>31</v>
      </c>
      <c r="C35" s="3">
        <v>0.23835274926921279</v>
      </c>
      <c r="D35" s="3">
        <f t="shared" si="0"/>
        <v>9.1480097761880277</v>
      </c>
    </row>
    <row r="36" spans="2:4" x14ac:dyDescent="0.2">
      <c r="B36" s="3">
        <v>32</v>
      </c>
      <c r="C36" s="3">
        <v>-0.26612065745479629</v>
      </c>
      <c r="D36" s="3">
        <f t="shared" si="0"/>
        <v>7.3248756168041966</v>
      </c>
    </row>
    <row r="37" spans="2:4" x14ac:dyDescent="0.2">
      <c r="B37" s="3">
        <v>33</v>
      </c>
      <c r="C37" s="3">
        <v>4.3650847379197444E-3</v>
      </c>
      <c r="D37" s="3">
        <f t="shared" si="0"/>
        <v>8.540064549191019</v>
      </c>
    </row>
    <row r="38" spans="2:4" x14ac:dyDescent="0.2">
      <c r="B38" s="3">
        <v>34</v>
      </c>
      <c r="C38" s="3">
        <v>4.3114130615713897E-2</v>
      </c>
      <c r="D38" s="3">
        <f t="shared" si="0"/>
        <v>8.770943635086347</v>
      </c>
    </row>
    <row r="39" spans="2:4" x14ac:dyDescent="0.2">
      <c r="B39" s="3">
        <v>35</v>
      </c>
      <c r="C39" s="3">
        <v>-0.46857892265658041</v>
      </c>
      <c r="D39" s="3">
        <f t="shared" si="0"/>
        <v>6.7504082631278708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"/>
    </sheetView>
  </sheetViews>
  <sheetFormatPr defaultRowHeight="12.75" x14ac:dyDescent="0.2"/>
  <cols>
    <col min="2" max="2" width="18.42578125" customWidth="1"/>
    <col min="4" max="4" width="14" bestFit="1" customWidth="1"/>
    <col min="5" max="5" width="12" bestFit="1" customWidth="1"/>
    <col min="6" max="6" width="17.85546875" bestFit="1" customWidth="1"/>
  </cols>
  <sheetData>
    <row r="2" spans="2:6" ht="23.25" x14ac:dyDescent="0.35">
      <c r="B2" s="1" t="s">
        <v>8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TRANSPOSE(_xll.IPredict.Algorithms.GaussianKernelSmoothing(B5:B24,1.5))</f>
        <v>2.2467828793922981</v>
      </c>
      <c r="D5">
        <f t="array" ref="D5:D24">TRANSPOSE(_xll.IPredict.Algorithms.GaussianKernelSmoothingBound(B5:B24,1.5,1))</f>
        <v>2.2467828793922981</v>
      </c>
      <c r="E5">
        <f t="array" ref="E5:E24">TRANSPOSE(_xll.IPredict.Algorithms.GaussianKernelSmoothingBound(B5:B24,1.5,2))</f>
        <v>2.2467828793922981</v>
      </c>
      <c r="F5">
        <f t="array" ref="F5:F24">TRANSPOSE(_xll.IPredict.Algorithms.GaussianKernelSmoothingBound(B5:B24,1.5,3))</f>
        <v>2.2467828793922981</v>
      </c>
    </row>
    <row r="6" spans="2:6" x14ac:dyDescent="0.2">
      <c r="B6">
        <f>'Data Set'!D6</f>
        <v>3.1728359638083252</v>
      </c>
      <c r="C6">
        <v>2.8315414713319673</v>
      </c>
      <c r="D6">
        <v>2.8315414713319678</v>
      </c>
      <c r="E6">
        <v>2.8315414713319678</v>
      </c>
      <c r="F6">
        <v>2.8315414713319678</v>
      </c>
    </row>
    <row r="7" spans="2:6" x14ac:dyDescent="0.2">
      <c r="B7">
        <f>'Data Set'!D7</f>
        <v>1.5632802486538049</v>
      </c>
      <c r="C7">
        <v>1.6570157895778179</v>
      </c>
      <c r="D7">
        <v>1.6570157895778184</v>
      </c>
      <c r="E7">
        <v>1.6570157895778184</v>
      </c>
      <c r="F7">
        <v>1.6570157895778184</v>
      </c>
    </row>
    <row r="8" spans="2:6" x14ac:dyDescent="0.2">
      <c r="B8">
        <f>'Data Set'!D8</f>
        <v>0.68621077153988086</v>
      </c>
      <c r="C8">
        <v>1.1186526141055773</v>
      </c>
      <c r="D8">
        <v>1.1186526141055773</v>
      </c>
      <c r="E8">
        <v>1.1186526141055773</v>
      </c>
      <c r="F8">
        <v>1.1186526141055773</v>
      </c>
    </row>
    <row r="9" spans="2:6" x14ac:dyDescent="0.2">
      <c r="B9">
        <f>'Data Set'!D9</f>
        <v>3.209415330109985</v>
      </c>
      <c r="C9">
        <v>2.973337442580843</v>
      </c>
      <c r="D9">
        <v>2.9733374425808434</v>
      </c>
      <c r="E9">
        <v>2.9733374425808434</v>
      </c>
      <c r="F9">
        <v>2.9733374425808434</v>
      </c>
    </row>
    <row r="10" spans="2:6" x14ac:dyDescent="0.2">
      <c r="B10">
        <f>'Data Set'!D10</f>
        <v>3.8771801915210768</v>
      </c>
      <c r="C10">
        <v>3.5003199373992882</v>
      </c>
      <c r="D10">
        <v>3.5003199373992882</v>
      </c>
      <c r="E10">
        <v>3.5003199373992882</v>
      </c>
      <c r="F10">
        <v>3.5003199373992882</v>
      </c>
    </row>
    <row r="11" spans="2:6" x14ac:dyDescent="0.2">
      <c r="B11">
        <f>'Data Set'!D11</f>
        <v>1.5837380622287385</v>
      </c>
      <c r="C11">
        <v>1.8899376126495964</v>
      </c>
      <c r="D11">
        <v>1.8899376126495964</v>
      </c>
      <c r="E11">
        <v>1.8899376126495964</v>
      </c>
      <c r="F11">
        <v>1.8899376126495964</v>
      </c>
    </row>
    <row r="12" spans="2:6" x14ac:dyDescent="0.2">
      <c r="B12">
        <f>'Data Set'!D12</f>
        <v>1.6995992671722986</v>
      </c>
      <c r="C12">
        <v>1.9313176524765823</v>
      </c>
      <c r="D12">
        <v>1.9313176524765825</v>
      </c>
      <c r="E12">
        <v>1.9313176524765825</v>
      </c>
      <c r="F12">
        <v>1.9313176524765825</v>
      </c>
    </row>
    <row r="13" spans="2:6" x14ac:dyDescent="0.2">
      <c r="B13">
        <f>'Data Set'!D13</f>
        <v>3.6327708271781449</v>
      </c>
      <c r="C13">
        <v>3.3763627716432656</v>
      </c>
      <c r="D13">
        <v>3.376362771643266</v>
      </c>
      <c r="E13">
        <v>3.376362771643266</v>
      </c>
      <c r="F13">
        <v>3.376362771643266</v>
      </c>
    </row>
    <row r="14" spans="2:6" x14ac:dyDescent="0.2">
      <c r="B14">
        <f>'Data Set'!D14</f>
        <v>3.5341871295289202</v>
      </c>
      <c r="C14">
        <v>3.7994308109679271</v>
      </c>
      <c r="D14">
        <v>3.7994308109679271</v>
      </c>
      <c r="E14">
        <v>3.7994308109679271</v>
      </c>
      <c r="F14">
        <v>3.7994308109679271</v>
      </c>
    </row>
    <row r="15" spans="2:6" x14ac:dyDescent="0.2">
      <c r="B15">
        <f>'Data Set'!D15</f>
        <v>5.5524313464156094</v>
      </c>
      <c r="C15">
        <v>4.8952691361086407</v>
      </c>
      <c r="D15">
        <v>4.8952691361086416</v>
      </c>
      <c r="E15">
        <v>4.8952691361086416</v>
      </c>
      <c r="F15">
        <v>4.8952691361086416</v>
      </c>
    </row>
    <row r="16" spans="2:6" x14ac:dyDescent="0.2">
      <c r="B16">
        <f>'Data Set'!D16</f>
        <v>2.3832852329612324</v>
      </c>
      <c r="C16">
        <v>2.8643405922235567</v>
      </c>
      <c r="D16">
        <v>2.8643405922235567</v>
      </c>
      <c r="E16">
        <v>2.8643405922235567</v>
      </c>
      <c r="F16">
        <v>2.8643405922235567</v>
      </c>
    </row>
    <row r="17" spans="2:6" x14ac:dyDescent="0.2">
      <c r="B17">
        <f>'Data Set'!D17</f>
        <v>3.0174018566860608</v>
      </c>
      <c r="C17">
        <v>2.9681239114855407</v>
      </c>
      <c r="D17">
        <v>2.9681239114855411</v>
      </c>
      <c r="E17">
        <v>2.9681239114855411</v>
      </c>
      <c r="F17">
        <v>2.9681239114855411</v>
      </c>
    </row>
    <row r="18" spans="2:6" x14ac:dyDescent="0.2">
      <c r="B18">
        <f>'Data Set'!D18</f>
        <v>3.2519081238472132</v>
      </c>
      <c r="C18">
        <v>3.1070428188038175</v>
      </c>
      <c r="D18">
        <v>3.1070428188038179</v>
      </c>
      <c r="E18">
        <v>3.1070428188038179</v>
      </c>
      <c r="F18">
        <v>3.1070428188038179</v>
      </c>
    </row>
    <row r="19" spans="2:6" x14ac:dyDescent="0.2">
      <c r="B19">
        <f>'Data Set'!D19</f>
        <v>2.3498607905479085</v>
      </c>
      <c r="C19">
        <v>2.3826009543523567</v>
      </c>
      <c r="D19">
        <v>2.3826009543523567</v>
      </c>
      <c r="E19">
        <v>2.3826009543523567</v>
      </c>
      <c r="F19">
        <v>2.3826009543523567</v>
      </c>
    </row>
    <row r="20" spans="2:6" x14ac:dyDescent="0.2">
      <c r="B20">
        <f>'Data Set'!D20</f>
        <v>1.6972589430764335</v>
      </c>
      <c r="C20">
        <v>2.0439038919401953</v>
      </c>
      <c r="D20">
        <v>2.0439038919401953</v>
      </c>
      <c r="E20">
        <v>2.0439038919401953</v>
      </c>
      <c r="F20">
        <v>2.0439038919401953</v>
      </c>
    </row>
    <row r="21" spans="2:6" x14ac:dyDescent="0.2">
      <c r="B21">
        <f>'Data Set'!D21</f>
        <v>3.766950857764634</v>
      </c>
      <c r="C21">
        <v>3.7103041477701018</v>
      </c>
      <c r="D21">
        <v>3.7103041477701018</v>
      </c>
      <c r="E21">
        <v>3.7103041477701018</v>
      </c>
      <c r="F21">
        <v>3.7103041477701018</v>
      </c>
    </row>
    <row r="22" spans="2:6" x14ac:dyDescent="0.2">
      <c r="B22">
        <f>'Data Set'!D22</f>
        <v>5.3902307476220805</v>
      </c>
      <c r="C22">
        <v>5.0883025871541161</v>
      </c>
      <c r="D22">
        <v>5.088302587154117</v>
      </c>
      <c r="E22">
        <v>5.088302587154117</v>
      </c>
      <c r="F22">
        <v>5.088302587154117</v>
      </c>
    </row>
    <row r="23" spans="2:6" x14ac:dyDescent="0.2">
      <c r="B23">
        <f>'Data Set'!D23</f>
        <v>4.647665012880438</v>
      </c>
      <c r="C23">
        <v>4.5858681961993168</v>
      </c>
      <c r="D23">
        <v>4.5851579586593072</v>
      </c>
      <c r="E23">
        <v>4.5852640653610832</v>
      </c>
      <c r="F23">
        <v>4.5855917535057849</v>
      </c>
    </row>
    <row r="24" spans="2:6" x14ac:dyDescent="0.2">
      <c r="B24">
        <f>'Data Set'!D24</f>
        <v>3.4198265075549492</v>
      </c>
      <c r="C24">
        <v>3.5985952235367979</v>
      </c>
      <c r="D24">
        <v>3.5759326090993548</v>
      </c>
      <c r="E24">
        <v>3.5980163050286671</v>
      </c>
      <c r="F24">
        <v>3.6663823011070313</v>
      </c>
    </row>
    <row r="28" spans="2:6" x14ac:dyDescent="0.2">
      <c r="B28" s="4" t="s">
        <v>6</v>
      </c>
      <c r="C28">
        <f>_xll.IPredict.Algorithms.MAPE(B5:B24,C5:C24)</f>
        <v>11.271242508328356</v>
      </c>
      <c r="D28">
        <f>_xll.IPredict.Algorithms.MAPE(B5:B24,D5:D24)</f>
        <v>11.238872430185669</v>
      </c>
      <c r="E28">
        <f>_xll.IPredict.Algorithms.MAPE(B5:B24,E5:E24)</f>
        <v>11.271046022715304</v>
      </c>
      <c r="F28">
        <f>_xll.IPredict.Algorithms.MAPE(B5:B24,F5:F24)</f>
        <v>11.370648850127568</v>
      </c>
    </row>
  </sheetData>
  <phoneticPr fontId="1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"/>
    </sheetView>
  </sheetViews>
  <sheetFormatPr defaultRowHeight="12.75" x14ac:dyDescent="0.2"/>
  <cols>
    <col min="2" max="2" width="17.7109375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2:6" ht="23.25" x14ac:dyDescent="0.35">
      <c r="B2" s="1" t="s">
        <v>9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TRANSPOSE(_xll.IPredict.Algorithms.HilbertKernelSmoothing(B5:B24,5))</f>
        <v>1.9629265903719626</v>
      </c>
      <c r="D5">
        <f t="array" ref="D5:D24">TRANSPOSE(_xll.IPredict.Algorithms.HilbertKernelSmoothingBound(B5:B24,5,1))</f>
        <v>1.9629265903719619</v>
      </c>
      <c r="E5">
        <f t="array" ref="E5:E24">TRANSPOSE(_xll.IPredict.Algorithms.HilbertKernelSmoothingBound(B5:B24,5,2))</f>
        <v>1.9629265903719619</v>
      </c>
      <c r="F5">
        <f t="array" ref="F5:F24">TRANSPOSE(_xll.IPredict.Algorithms.HilbertKernelSmoothingBound(B5:B24,5,3))</f>
        <v>1.9629265903719619</v>
      </c>
    </row>
    <row r="6" spans="2:6" x14ac:dyDescent="0.2">
      <c r="B6">
        <f>'Data Set'!D6</f>
        <v>3.1728359638083252</v>
      </c>
      <c r="C6">
        <v>3.3908548612407512</v>
      </c>
      <c r="D6">
        <v>3.3908548612407503</v>
      </c>
      <c r="E6">
        <v>3.3908548612407503</v>
      </c>
      <c r="F6">
        <v>3.3908548612407503</v>
      </c>
    </row>
    <row r="7" spans="2:6" x14ac:dyDescent="0.2">
      <c r="B7">
        <f>'Data Set'!D7</f>
        <v>1.5632802486538049</v>
      </c>
      <c r="C7">
        <v>1.6851954684823174</v>
      </c>
      <c r="D7">
        <v>1.6851954684823169</v>
      </c>
      <c r="E7">
        <v>1.6851954684823169</v>
      </c>
      <c r="F7">
        <v>1.6851954684823169</v>
      </c>
    </row>
    <row r="8" spans="2:6" x14ac:dyDescent="0.2">
      <c r="B8">
        <f>'Data Set'!D8</f>
        <v>0.68621077153988086</v>
      </c>
      <c r="C8">
        <v>0.4064267664408015</v>
      </c>
      <c r="D8">
        <v>0.4064267664408015</v>
      </c>
      <c r="E8">
        <v>0.4064267664408015</v>
      </c>
      <c r="F8">
        <v>0.4064267664408015</v>
      </c>
    </row>
    <row r="9" spans="2:6" x14ac:dyDescent="0.2">
      <c r="B9">
        <f>'Data Set'!D9</f>
        <v>3.209415330109985</v>
      </c>
      <c r="C9">
        <v>2.886909190541409</v>
      </c>
      <c r="D9">
        <v>2.8869091905414086</v>
      </c>
      <c r="E9">
        <v>2.8869091905414086</v>
      </c>
      <c r="F9">
        <v>2.8869091905414086</v>
      </c>
    </row>
    <row r="10" spans="2:6" x14ac:dyDescent="0.2">
      <c r="B10">
        <f>'Data Set'!D10</f>
        <v>3.8771801915210768</v>
      </c>
      <c r="C10">
        <v>3.8418295743158102</v>
      </c>
      <c r="D10">
        <v>3.8418295743158093</v>
      </c>
      <c r="E10">
        <v>3.8418295743158093</v>
      </c>
      <c r="F10">
        <v>3.8418295743158093</v>
      </c>
    </row>
    <row r="11" spans="2:6" x14ac:dyDescent="0.2">
      <c r="B11">
        <f>'Data Set'!D11</f>
        <v>1.5837380622287385</v>
      </c>
      <c r="C11">
        <v>1.6014580717168037</v>
      </c>
      <c r="D11">
        <v>1.6014580717168034</v>
      </c>
      <c r="E11">
        <v>1.6014580717168034</v>
      </c>
      <c r="F11">
        <v>1.6014580717168034</v>
      </c>
    </row>
    <row r="12" spans="2:6" x14ac:dyDescent="0.2">
      <c r="B12">
        <f>'Data Set'!D12</f>
        <v>1.6995992671722986</v>
      </c>
      <c r="C12">
        <v>1.3622358162039327</v>
      </c>
      <c r="D12">
        <v>1.3622358162039325</v>
      </c>
      <c r="E12">
        <v>1.3622358162039325</v>
      </c>
      <c r="F12">
        <v>1.3622358162039325</v>
      </c>
    </row>
    <row r="13" spans="2:6" x14ac:dyDescent="0.2">
      <c r="B13">
        <f>'Data Set'!D13</f>
        <v>3.6327708271781449</v>
      </c>
      <c r="C13">
        <v>3.2541602651412522</v>
      </c>
      <c r="D13">
        <v>3.2541602651412522</v>
      </c>
      <c r="E13">
        <v>3.2541602651412522</v>
      </c>
      <c r="F13">
        <v>3.2541602651412522</v>
      </c>
    </row>
    <row r="14" spans="2:6" x14ac:dyDescent="0.2">
      <c r="B14">
        <f>'Data Set'!D14</f>
        <v>3.5341871295289202</v>
      </c>
      <c r="C14">
        <v>3.2930708786502376</v>
      </c>
      <c r="D14">
        <v>3.2930708786502372</v>
      </c>
      <c r="E14">
        <v>3.2930708786502372</v>
      </c>
      <c r="F14">
        <v>3.2930708786502372</v>
      </c>
    </row>
    <row r="15" spans="2:6" x14ac:dyDescent="0.2">
      <c r="B15">
        <f>'Data Set'!D15</f>
        <v>5.5524313464156094</v>
      </c>
      <c r="C15">
        <v>5.6709917128020653</v>
      </c>
      <c r="D15">
        <v>5.6709917128020644</v>
      </c>
      <c r="E15">
        <v>5.6709917128020644</v>
      </c>
      <c r="F15">
        <v>5.6709917128020644</v>
      </c>
    </row>
    <row r="16" spans="2:6" x14ac:dyDescent="0.2">
      <c r="B16">
        <f>'Data Set'!D16</f>
        <v>2.3832852329612324</v>
      </c>
      <c r="C16">
        <v>2.6500600522976261</v>
      </c>
      <c r="D16">
        <v>2.6500600522976256</v>
      </c>
      <c r="E16">
        <v>2.6500600522976256</v>
      </c>
      <c r="F16">
        <v>2.6500600522976256</v>
      </c>
    </row>
    <row r="17" spans="2:6" x14ac:dyDescent="0.2">
      <c r="B17">
        <f>'Data Set'!D17</f>
        <v>3.0174018566860608</v>
      </c>
      <c r="C17">
        <v>3.0747319045656063</v>
      </c>
      <c r="D17">
        <v>3.074731904565605</v>
      </c>
      <c r="E17">
        <v>3.074731904565605</v>
      </c>
      <c r="F17">
        <v>3.074731904565605</v>
      </c>
    </row>
    <row r="18" spans="2:6" x14ac:dyDescent="0.2">
      <c r="B18">
        <f>'Data Set'!D18</f>
        <v>3.2519081238472132</v>
      </c>
      <c r="C18">
        <v>3.3457805870772592</v>
      </c>
      <c r="D18">
        <v>3.3457805870772588</v>
      </c>
      <c r="E18">
        <v>3.3457805870772588</v>
      </c>
      <c r="F18">
        <v>3.3457805870772588</v>
      </c>
    </row>
    <row r="19" spans="2:6" x14ac:dyDescent="0.2">
      <c r="B19">
        <f>'Data Set'!D19</f>
        <v>2.3498607905479085</v>
      </c>
      <c r="C19">
        <v>2.3925231121935551</v>
      </c>
      <c r="D19">
        <v>2.3925231121935546</v>
      </c>
      <c r="E19">
        <v>2.3925231121935546</v>
      </c>
      <c r="F19">
        <v>2.3925231121935546</v>
      </c>
    </row>
    <row r="20" spans="2:6" x14ac:dyDescent="0.2">
      <c r="B20">
        <f>'Data Set'!D20</f>
        <v>1.6972589430764335</v>
      </c>
      <c r="C20">
        <v>1.4504184264931448</v>
      </c>
      <c r="D20">
        <v>1.4110302648719084</v>
      </c>
      <c r="E20">
        <v>1.4075462238083194</v>
      </c>
      <c r="F20">
        <v>1.3967864986157674</v>
      </c>
    </row>
    <row r="21" spans="2:6" x14ac:dyDescent="0.2">
      <c r="B21">
        <f>'Data Set'!D21</f>
        <v>3.766950857764634</v>
      </c>
      <c r="C21">
        <v>3.2538439596295641</v>
      </c>
      <c r="D21">
        <v>3.2463747449729214</v>
      </c>
      <c r="E21">
        <v>3.2385356525798463</v>
      </c>
      <c r="F21">
        <v>3.2089030672226841</v>
      </c>
    </row>
    <row r="22" spans="2:6" x14ac:dyDescent="0.2">
      <c r="B22">
        <f>'Data Set'!D22</f>
        <v>5.3902307476220805</v>
      </c>
      <c r="C22">
        <v>5.0411178242362347</v>
      </c>
      <c r="D22">
        <v>5.1681189773762668</v>
      </c>
      <c r="E22">
        <v>5.1544731498772105</v>
      </c>
      <c r="F22">
        <v>5.1169779686915717</v>
      </c>
    </row>
    <row r="23" spans="2:6" x14ac:dyDescent="0.2">
      <c r="B23">
        <f>'Data Set'!D23</f>
        <v>4.647665012880438</v>
      </c>
      <c r="C23">
        <v>4.6204546175349241</v>
      </c>
      <c r="D23">
        <v>4.7745352249823538</v>
      </c>
      <c r="E23">
        <v>4.752179294824324</v>
      </c>
      <c r="F23">
        <v>4.7002440488613466</v>
      </c>
    </row>
    <row r="24" spans="2:6" x14ac:dyDescent="0.2">
      <c r="B24">
        <f>'Data Set'!D24</f>
        <v>3.4198265075549492</v>
      </c>
      <c r="C24">
        <v>3.5569321011159731</v>
      </c>
      <c r="D24">
        <v>3.5882378783124071</v>
      </c>
      <c r="E24">
        <v>3.5484617428364333</v>
      </c>
      <c r="F24">
        <v>3.4323283818694352</v>
      </c>
    </row>
    <row r="28" spans="2:6" x14ac:dyDescent="0.2">
      <c r="B28" s="4" t="s">
        <v>6</v>
      </c>
      <c r="C28">
        <f>_xll.IPredict.Algorithms.MAPE($B5:$B24,C5:C24)</f>
        <v>8.4950100020469339</v>
      </c>
      <c r="D28">
        <f>_xll.IPredict.Algorithms.MAPE($B5:$B24,D5:D24)</f>
        <v>8.6561379136040202</v>
      </c>
      <c r="E28">
        <f>_xll.IPredict.Algorithms.MAPE($B5:$B24,E5:E24)</f>
        <v>8.6072587507024352</v>
      </c>
      <c r="F28">
        <f>_xll.IPredict.Algorithms.MAPE($B5:$B24,F5:F24)</f>
        <v>8.4874024795824532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"/>
    </sheetView>
  </sheetViews>
  <sheetFormatPr defaultRowHeight="12.75" x14ac:dyDescent="0.2"/>
  <cols>
    <col min="2" max="2" width="18.85546875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2:6" ht="23.25" x14ac:dyDescent="0.35">
      <c r="B2" s="1" t="s">
        <v>10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TRANSPOSE(_xll.IPredict.Algorithms.TriangleKernelSmoothing(B5:B24,5))</f>
        <v>2.1611432006873157</v>
      </c>
      <c r="D5">
        <f t="array" ref="D5:D24">TRANSPOSE(_xll.IPredict.Algorithms.TriangleKernelSmoothingBound(B5:B24,5,1))</f>
        <v>2.1611432006873157</v>
      </c>
      <c r="E5">
        <f t="array" ref="E5:E24">TRANSPOSE(_xll.IPredict.Algorithms.TriangleKernelSmoothingBound(B5:B24,5,2))</f>
        <v>2.1611432006873157</v>
      </c>
      <c r="F5">
        <f t="array" ref="F5:F24">TRANSPOSE(_xll.IPredict.Algorithms.TriangleKernelSmoothingBound(B5:B24,5,3))</f>
        <v>2.1611432006873157</v>
      </c>
    </row>
    <row r="6" spans="2:6" x14ac:dyDescent="0.2">
      <c r="B6">
        <f>'Data Set'!D6</f>
        <v>3.1728359638083252</v>
      </c>
      <c r="C6">
        <v>2.2544865899346185</v>
      </c>
      <c r="D6">
        <v>2.2544865899346185</v>
      </c>
      <c r="E6">
        <v>2.2544865899346185</v>
      </c>
      <c r="F6">
        <v>2.2544865899346185</v>
      </c>
    </row>
    <row r="7" spans="2:6" x14ac:dyDescent="0.2">
      <c r="B7">
        <f>'Data Set'!D7</f>
        <v>1.5632802486538049</v>
      </c>
      <c r="C7">
        <v>2.2041549337189936</v>
      </c>
      <c r="D7">
        <v>2.2041549337189936</v>
      </c>
      <c r="E7">
        <v>2.2041549337189936</v>
      </c>
      <c r="F7">
        <v>2.2041549337189936</v>
      </c>
    </row>
    <row r="8" spans="2:6" x14ac:dyDescent="0.2">
      <c r="B8">
        <f>'Data Set'!D8</f>
        <v>0.68621077153988086</v>
      </c>
      <c r="C8">
        <v>2.1966921101976107</v>
      </c>
      <c r="D8">
        <v>2.1966921101976107</v>
      </c>
      <c r="E8">
        <v>2.1966921101976107</v>
      </c>
      <c r="F8">
        <v>2.1966921101976107</v>
      </c>
    </row>
    <row r="9" spans="2:6" x14ac:dyDescent="0.2">
      <c r="B9">
        <f>'Data Set'!D9</f>
        <v>3.209415330109985</v>
      </c>
      <c r="C9">
        <v>2.3684064812706329</v>
      </c>
      <c r="D9">
        <v>2.3684064812706329</v>
      </c>
      <c r="E9">
        <v>2.3684064812706329</v>
      </c>
      <c r="F9">
        <v>2.3684064812706329</v>
      </c>
    </row>
    <row r="10" spans="2:6" x14ac:dyDescent="0.2">
      <c r="B10">
        <f>'Data Set'!D10</f>
        <v>3.8771801915210768</v>
      </c>
      <c r="C10">
        <v>2.5126027955239185</v>
      </c>
      <c r="D10">
        <v>2.5126027955239185</v>
      </c>
      <c r="E10">
        <v>2.5126027955239185</v>
      </c>
      <c r="F10">
        <v>2.5126027955239185</v>
      </c>
    </row>
    <row r="11" spans="2:6" x14ac:dyDescent="0.2">
      <c r="B11">
        <f>'Data Set'!D11</f>
        <v>1.5837380622287385</v>
      </c>
      <c r="C11">
        <v>2.6523549605995442</v>
      </c>
      <c r="D11">
        <v>2.6523549605995442</v>
      </c>
      <c r="E11">
        <v>2.6523549605995442</v>
      </c>
      <c r="F11">
        <v>2.6523549605995442</v>
      </c>
    </row>
    <row r="12" spans="2:6" x14ac:dyDescent="0.2">
      <c r="B12">
        <f>'Data Set'!D12</f>
        <v>1.6995992671722986</v>
      </c>
      <c r="C12">
        <v>2.8876529285676527</v>
      </c>
      <c r="D12">
        <v>2.8876529285676527</v>
      </c>
      <c r="E12">
        <v>2.8876529285676527</v>
      </c>
      <c r="F12">
        <v>2.8876529285676527</v>
      </c>
    </row>
    <row r="13" spans="2:6" x14ac:dyDescent="0.2">
      <c r="B13">
        <f>'Data Set'!D13</f>
        <v>3.6327708271781449</v>
      </c>
      <c r="C13">
        <v>3.1702102393755722</v>
      </c>
      <c r="D13">
        <v>3.1702102393755722</v>
      </c>
      <c r="E13">
        <v>3.1702102393755722</v>
      </c>
      <c r="F13">
        <v>3.1702102393755722</v>
      </c>
    </row>
    <row r="14" spans="2:6" x14ac:dyDescent="0.2">
      <c r="B14">
        <f>'Data Set'!D14</f>
        <v>3.5341871295289202</v>
      </c>
      <c r="C14">
        <v>3.3196706398247242</v>
      </c>
      <c r="D14">
        <v>3.3196706398247242</v>
      </c>
      <c r="E14">
        <v>3.3196706398247242</v>
      </c>
      <c r="F14">
        <v>3.3196706398247242</v>
      </c>
    </row>
    <row r="15" spans="2:6" x14ac:dyDescent="0.2">
      <c r="B15">
        <f>'Data Set'!D15</f>
        <v>5.5524313464156094</v>
      </c>
      <c r="C15">
        <v>3.408767114737878</v>
      </c>
      <c r="D15">
        <v>3.408767114737878</v>
      </c>
      <c r="E15">
        <v>3.408767114737878</v>
      </c>
      <c r="F15">
        <v>3.408767114737878</v>
      </c>
    </row>
    <row r="16" spans="2:6" x14ac:dyDescent="0.2">
      <c r="B16">
        <f>'Data Set'!D16</f>
        <v>2.3832852329612324</v>
      </c>
      <c r="C16">
        <v>3.2766466473216838</v>
      </c>
      <c r="D16">
        <v>3.2766466473216838</v>
      </c>
      <c r="E16">
        <v>3.2766466473216838</v>
      </c>
      <c r="F16">
        <v>3.2766466473216838</v>
      </c>
    </row>
    <row r="17" spans="2:6" x14ac:dyDescent="0.2">
      <c r="B17">
        <f>'Data Set'!D17</f>
        <v>3.0174018566860608</v>
      </c>
      <c r="C17">
        <v>3.1678909180683252</v>
      </c>
      <c r="D17">
        <v>3.1678909180683252</v>
      </c>
      <c r="E17">
        <v>3.1678909180683252</v>
      </c>
      <c r="F17">
        <v>3.1678909180683252</v>
      </c>
    </row>
    <row r="18" spans="2:6" x14ac:dyDescent="0.2">
      <c r="B18">
        <f>'Data Set'!D18</f>
        <v>3.2519081238472132</v>
      </c>
      <c r="C18">
        <v>3.1013362408718574</v>
      </c>
      <c r="D18">
        <v>3.1013362408718574</v>
      </c>
      <c r="E18">
        <v>3.1013362408718574</v>
      </c>
      <c r="F18">
        <v>3.1013362408718574</v>
      </c>
    </row>
    <row r="19" spans="2:6" x14ac:dyDescent="0.2">
      <c r="B19">
        <f>'Data Set'!D19</f>
        <v>2.3498607905479085</v>
      </c>
      <c r="C19">
        <v>3.1058463473699556</v>
      </c>
      <c r="D19">
        <v>3.1058463473699556</v>
      </c>
      <c r="E19">
        <v>3.1058463473699556</v>
      </c>
      <c r="F19">
        <v>3.1058463473699556</v>
      </c>
    </row>
    <row r="20" spans="2:6" x14ac:dyDescent="0.2">
      <c r="B20">
        <f>'Data Set'!D20</f>
        <v>1.6972589430764335</v>
      </c>
      <c r="C20">
        <v>3.2005281361075761</v>
      </c>
      <c r="D20">
        <v>3.2005281361075761</v>
      </c>
      <c r="E20">
        <v>3.2005281361075761</v>
      </c>
      <c r="F20">
        <v>3.2005281361075761</v>
      </c>
    </row>
    <row r="21" spans="2:6" x14ac:dyDescent="0.2">
      <c r="B21">
        <f>'Data Set'!D21</f>
        <v>3.766950857764634</v>
      </c>
      <c r="C21">
        <v>3.5224233992246941</v>
      </c>
      <c r="D21">
        <v>3.5183195235579041</v>
      </c>
      <c r="E21">
        <v>3.5252876056850817</v>
      </c>
      <c r="F21">
        <v>3.5468070560701865</v>
      </c>
    </row>
    <row r="22" spans="2:6" x14ac:dyDescent="0.2">
      <c r="B22">
        <f>'Data Set'!D22</f>
        <v>5.3902307476220805</v>
      </c>
      <c r="C22">
        <v>3.8142046944330854</v>
      </c>
      <c r="D22">
        <v>3.7668793120077089</v>
      </c>
      <c r="E22">
        <v>3.7877835583892421</v>
      </c>
      <c r="F22">
        <v>3.8631883168923942</v>
      </c>
    </row>
    <row r="23" spans="2:6" x14ac:dyDescent="0.2">
      <c r="B23">
        <f>'Data Set'!D23</f>
        <v>4.647665012880438</v>
      </c>
      <c r="C23">
        <v>3.9749360702686838</v>
      </c>
      <c r="D23">
        <v>3.8417097752173874</v>
      </c>
      <c r="E23">
        <v>3.8835182679804534</v>
      </c>
      <c r="F23">
        <v>4.0114756241649125</v>
      </c>
    </row>
    <row r="24" spans="2:6" x14ac:dyDescent="0.2">
      <c r="B24">
        <f>'Data Set'!D24</f>
        <v>3.4198265075549492</v>
      </c>
      <c r="C24">
        <v>4.0727763660512286</v>
      </c>
      <c r="D24">
        <v>3.811596422652717</v>
      </c>
      <c r="E24">
        <v>3.8812772439244942</v>
      </c>
      <c r="F24">
        <v>4.0595818555778092</v>
      </c>
    </row>
    <row r="28" spans="2:6" x14ac:dyDescent="0.2">
      <c r="B28" s="4" t="s">
        <v>6</v>
      </c>
      <c r="C28">
        <f>_xll.IPredict.Algorithms.MAPE($B5:$B24,C5:C24)</f>
        <v>39.337490020131213</v>
      </c>
      <c r="D28">
        <f>_xll.IPredict.Algorithms.MAPE($B5:$B24,D5:D24)</f>
        <v>39.148301106921416</v>
      </c>
      <c r="E28">
        <f>_xll.IPredict.Algorithms.MAPE($B5:$B24,E5:E24)</f>
        <v>39.176561033813556</v>
      </c>
      <c r="F28">
        <f>_xll.IPredict.Algorithms.MAPE($B5:$B24,F5:F24)</f>
        <v>39.201086587508968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"/>
    </sheetView>
  </sheetViews>
  <sheetFormatPr defaultRowHeight="12.75" x14ac:dyDescent="0.2"/>
  <cols>
    <col min="2" max="2" width="18.140625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2:6" ht="23.25" x14ac:dyDescent="0.35">
      <c r="B2" s="1" t="s">
        <v>11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TRANSPOSE(_xll.IPredict.Algorithms.EpanechnicovKernelSmoothing(B5:B24,5))</f>
        <v>2.116965172088253</v>
      </c>
      <c r="D5">
        <f t="array" ref="D5:D24">TRANSPOSE(_xll.IPredict.Algorithms.EpanechnicovKernelSmoothingBound(B5:B24,5,1))</f>
        <v>2.1169651720882525</v>
      </c>
      <c r="E5">
        <f t="array" ref="E5:E24">TRANSPOSE(_xll.IPredict.Algorithms.EpanechnicovKernelSmoothingBound(B5:B24,5,2))</f>
        <v>2.1169651720882525</v>
      </c>
      <c r="F5">
        <f t="array" ref="F5:F24">TRANSPOSE(_xll.IPredict.Algorithms.EpanechnicovKernelSmoothingBound(B5:B24,5,3))</f>
        <v>2.1169651720882525</v>
      </c>
    </row>
    <row r="6" spans="2:6" x14ac:dyDescent="0.2">
      <c r="B6">
        <f>'Data Set'!D6</f>
        <v>3.1728359638083252</v>
      </c>
      <c r="C6">
        <v>2.2493708037237621</v>
      </c>
      <c r="D6">
        <v>2.2493708037237621</v>
      </c>
      <c r="E6">
        <v>2.2493708037237621</v>
      </c>
      <c r="F6">
        <v>2.2493708037237621</v>
      </c>
    </row>
    <row r="7" spans="2:6" x14ac:dyDescent="0.2">
      <c r="B7">
        <f>'Data Set'!D7</f>
        <v>1.5632802486538049</v>
      </c>
      <c r="C7">
        <v>2.2806621919449555</v>
      </c>
      <c r="D7">
        <v>2.2806621919449555</v>
      </c>
      <c r="E7">
        <v>2.2806621919449555</v>
      </c>
      <c r="F7">
        <v>2.2806621919449555</v>
      </c>
    </row>
    <row r="8" spans="2:6" x14ac:dyDescent="0.2">
      <c r="B8">
        <f>'Data Set'!D8</f>
        <v>0.68621077153988086</v>
      </c>
      <c r="C8">
        <v>2.2682032676661334</v>
      </c>
      <c r="D8">
        <v>2.2682032676661334</v>
      </c>
      <c r="E8">
        <v>2.2682032676661334</v>
      </c>
      <c r="F8">
        <v>2.2682032676661334</v>
      </c>
    </row>
    <row r="9" spans="2:6" x14ac:dyDescent="0.2">
      <c r="B9">
        <f>'Data Set'!D9</f>
        <v>3.209415330109985</v>
      </c>
      <c r="C9">
        <v>2.3352453321194231</v>
      </c>
      <c r="D9">
        <v>2.3352453321194235</v>
      </c>
      <c r="E9">
        <v>2.3352453321194235</v>
      </c>
      <c r="F9">
        <v>2.3352453321194235</v>
      </c>
    </row>
    <row r="10" spans="2:6" x14ac:dyDescent="0.2">
      <c r="B10">
        <f>'Data Set'!D10</f>
        <v>3.8771801915210768</v>
      </c>
      <c r="C10">
        <v>2.4579831640633847</v>
      </c>
      <c r="D10">
        <v>2.4579831640633851</v>
      </c>
      <c r="E10">
        <v>2.4579831640633851</v>
      </c>
      <c r="F10">
        <v>2.4579831640633851</v>
      </c>
    </row>
    <row r="11" spans="2:6" x14ac:dyDescent="0.2">
      <c r="B11">
        <f>'Data Set'!D11</f>
        <v>1.5837380622287385</v>
      </c>
      <c r="C11">
        <v>2.7193323553947621</v>
      </c>
      <c r="D11">
        <v>2.7193323553947626</v>
      </c>
      <c r="E11">
        <v>2.7193323553947626</v>
      </c>
      <c r="F11">
        <v>2.7193323553947626</v>
      </c>
    </row>
    <row r="12" spans="2:6" x14ac:dyDescent="0.2">
      <c r="B12">
        <f>'Data Set'!D12</f>
        <v>1.6995992671722986</v>
      </c>
      <c r="C12">
        <v>2.9766055735275279</v>
      </c>
      <c r="D12">
        <v>2.9766055735275283</v>
      </c>
      <c r="E12">
        <v>2.9766055735275283</v>
      </c>
      <c r="F12">
        <v>2.9766055735275283</v>
      </c>
    </row>
    <row r="13" spans="2:6" x14ac:dyDescent="0.2">
      <c r="B13">
        <f>'Data Set'!D13</f>
        <v>3.6327708271781449</v>
      </c>
      <c r="C13">
        <v>3.1666575954830032</v>
      </c>
      <c r="D13">
        <v>3.1666575954830036</v>
      </c>
      <c r="E13">
        <v>3.1666575954830036</v>
      </c>
      <c r="F13">
        <v>3.1666575954830036</v>
      </c>
    </row>
    <row r="14" spans="2:6" x14ac:dyDescent="0.2">
      <c r="B14">
        <f>'Data Set'!D14</f>
        <v>3.5341871295289202</v>
      </c>
      <c r="C14">
        <v>3.226182657261992</v>
      </c>
      <c r="D14">
        <v>3.2261826572619925</v>
      </c>
      <c r="E14">
        <v>3.2261826572619925</v>
      </c>
      <c r="F14">
        <v>3.2261826572619925</v>
      </c>
    </row>
    <row r="15" spans="2:6" x14ac:dyDescent="0.2">
      <c r="B15">
        <f>'Data Set'!D15</f>
        <v>5.5524313464156094</v>
      </c>
      <c r="C15">
        <v>3.2430924524400258</v>
      </c>
      <c r="D15">
        <v>3.2430924524400258</v>
      </c>
      <c r="E15">
        <v>3.2430924524400258</v>
      </c>
      <c r="F15">
        <v>3.2430924524400258</v>
      </c>
    </row>
    <row r="16" spans="2:6" x14ac:dyDescent="0.2">
      <c r="B16">
        <f>'Data Set'!D16</f>
        <v>2.3832852329612324</v>
      </c>
      <c r="C16">
        <v>3.2367270169407583</v>
      </c>
      <c r="D16">
        <v>3.2367270169407591</v>
      </c>
      <c r="E16">
        <v>3.2367270169407591</v>
      </c>
      <c r="F16">
        <v>3.2367270169407591</v>
      </c>
    </row>
    <row r="17" spans="2:6" x14ac:dyDescent="0.2">
      <c r="B17">
        <f>'Data Set'!D17</f>
        <v>3.0174018566860608</v>
      </c>
      <c r="C17">
        <v>3.1935057829270228</v>
      </c>
      <c r="D17">
        <v>3.1935057829270233</v>
      </c>
      <c r="E17">
        <v>3.1935057829270233</v>
      </c>
      <c r="F17">
        <v>3.1935057829270233</v>
      </c>
    </row>
    <row r="18" spans="2:6" x14ac:dyDescent="0.2">
      <c r="B18">
        <f>'Data Set'!D18</f>
        <v>3.2519081238472132</v>
      </c>
      <c r="C18">
        <v>3.1832321847747242</v>
      </c>
      <c r="D18">
        <v>3.1832321847747247</v>
      </c>
      <c r="E18">
        <v>3.1832321847747247</v>
      </c>
      <c r="F18">
        <v>3.1832321847747247</v>
      </c>
    </row>
    <row r="19" spans="2:6" x14ac:dyDescent="0.2">
      <c r="B19">
        <f>'Data Set'!D19</f>
        <v>2.3498607905479085</v>
      </c>
      <c r="C19">
        <v>3.2495458139171349</v>
      </c>
      <c r="D19">
        <v>3.2495458139171349</v>
      </c>
      <c r="E19">
        <v>3.2495458139171349</v>
      </c>
      <c r="F19">
        <v>3.2495458139171349</v>
      </c>
    </row>
    <row r="20" spans="2:6" x14ac:dyDescent="0.2">
      <c r="B20">
        <f>'Data Set'!D20</f>
        <v>1.6972589430764335</v>
      </c>
      <c r="C20">
        <v>3.306599666757434</v>
      </c>
      <c r="D20">
        <v>3.3065996667574349</v>
      </c>
      <c r="E20">
        <v>3.3065996667574349</v>
      </c>
      <c r="F20">
        <v>3.3065996667574349</v>
      </c>
    </row>
    <row r="21" spans="2:6" x14ac:dyDescent="0.2">
      <c r="B21">
        <f>'Data Set'!D21</f>
        <v>3.766950857764634</v>
      </c>
      <c r="C21">
        <v>3.4943970301633627</v>
      </c>
      <c r="D21">
        <v>3.4903295471119962</v>
      </c>
      <c r="E21">
        <v>3.4998314772854195</v>
      </c>
      <c r="F21">
        <v>3.5291761823560162</v>
      </c>
    </row>
    <row r="22" spans="2:6" x14ac:dyDescent="0.2">
      <c r="B22">
        <f>'Data Set'!D22</f>
        <v>5.3902307476220805</v>
      </c>
      <c r="C22">
        <v>3.6502163558048872</v>
      </c>
      <c r="D22">
        <v>3.615308803039746</v>
      </c>
      <c r="E22">
        <v>3.6417030535214789</v>
      </c>
      <c r="F22">
        <v>3.7380066786363519</v>
      </c>
    </row>
    <row r="23" spans="2:6" x14ac:dyDescent="0.2">
      <c r="B23">
        <f>'Data Set'!D23</f>
        <v>4.647665012880438</v>
      </c>
      <c r="C23">
        <v>3.8238979635585806</v>
      </c>
      <c r="D23">
        <v>3.7112477394605992</v>
      </c>
      <c r="E23">
        <v>3.7598131603469889</v>
      </c>
      <c r="F23">
        <v>3.9049294918445066</v>
      </c>
    </row>
    <row r="24" spans="2:6" x14ac:dyDescent="0.2">
      <c r="B24">
        <f>'Data Set'!D24</f>
        <v>3.4198265075549492</v>
      </c>
      <c r="C24">
        <v>4.0608527674735786</v>
      </c>
      <c r="D24">
        <v>3.7889022329626454</v>
      </c>
      <c r="E24">
        <v>3.8628061343115001</v>
      </c>
      <c r="F24">
        <v>4.0378028577561063</v>
      </c>
    </row>
    <row r="28" spans="2:6" x14ac:dyDescent="0.2">
      <c r="B28" s="4" t="s">
        <v>6</v>
      </c>
      <c r="C28">
        <f>_xll.IPredict.Algorithms.MAPE($B5:$B24,C5:C24)</f>
        <v>41.672635731431271</v>
      </c>
      <c r="D28">
        <f>_xll.IPredict.Algorithms.MAPE($B5:$B24,D5:D24)</f>
        <v>41.433996483648663</v>
      </c>
      <c r="E28">
        <f>_xll.IPredict.Algorithms.MAPE($B5:$B24,E5:E24)</f>
        <v>41.452705841615831</v>
      </c>
      <c r="F28">
        <f>_xll.IPredict.Algorithms.MAPE($B5:$B24,F5:F24)</f>
        <v>41.424162679112079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"/>
    </sheetView>
  </sheetViews>
  <sheetFormatPr defaultRowHeight="12.75" x14ac:dyDescent="0.2"/>
  <cols>
    <col min="2" max="2" width="18.140625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2:6" ht="23.25" x14ac:dyDescent="0.35">
      <c r="B2" s="1" t="s">
        <v>12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TRANSPOSE(_xll.IPredict.Algorithms.QuarticKernelSmoothing(B5:B24,5))</f>
        <v>2.152278181431885</v>
      </c>
      <c r="D5">
        <f t="array" ref="D5:D24">TRANSPOSE(_xll.IPredict.Algorithms.QuarticKernelSmoothingBound(B5:B24,5,1))</f>
        <v>2.1522781814318854</v>
      </c>
      <c r="E5">
        <f t="array" ref="E5:E24">TRANSPOSE(_xll.IPredict.Algorithms.QuarticKernelSmoothingBound(B5:B24,5,2))</f>
        <v>2.1522781814318854</v>
      </c>
      <c r="F5">
        <f t="array" ref="F5:F24">TRANSPOSE(_xll.IPredict.Algorithms.QuarticKernelSmoothingBound(B5:B24,5,3))</f>
        <v>2.1522781814318854</v>
      </c>
    </row>
    <row r="6" spans="2:6" x14ac:dyDescent="0.2">
      <c r="B6">
        <f>'Data Set'!D6</f>
        <v>3.1728359638083252</v>
      </c>
      <c r="C6">
        <v>2.1628446762480773</v>
      </c>
      <c r="D6">
        <v>2.1628446762480773</v>
      </c>
      <c r="E6">
        <v>2.1628446762480773</v>
      </c>
      <c r="F6">
        <v>2.1628446762480773</v>
      </c>
    </row>
    <row r="7" spans="2:6" x14ac:dyDescent="0.2">
      <c r="B7">
        <f>'Data Set'!D7</f>
        <v>1.5632802486538049</v>
      </c>
      <c r="C7">
        <v>2.2223324793345229</v>
      </c>
      <c r="D7">
        <v>2.2223324793345225</v>
      </c>
      <c r="E7">
        <v>2.2223324793345225</v>
      </c>
      <c r="F7">
        <v>2.2223324793345225</v>
      </c>
    </row>
    <row r="8" spans="2:6" x14ac:dyDescent="0.2">
      <c r="B8">
        <f>'Data Set'!D8</f>
        <v>0.68621077153988086</v>
      </c>
      <c r="C8">
        <v>2.2648730852679955</v>
      </c>
      <c r="D8">
        <v>2.264873085267995</v>
      </c>
      <c r="E8">
        <v>2.264873085267995</v>
      </c>
      <c r="F8">
        <v>2.264873085267995</v>
      </c>
    </row>
    <row r="9" spans="2:6" x14ac:dyDescent="0.2">
      <c r="B9">
        <f>'Data Set'!D9</f>
        <v>3.209415330109985</v>
      </c>
      <c r="C9">
        <v>2.3201882859752514</v>
      </c>
      <c r="D9">
        <v>2.320188285975251</v>
      </c>
      <c r="E9">
        <v>2.320188285975251</v>
      </c>
      <c r="F9">
        <v>2.320188285975251</v>
      </c>
    </row>
    <row r="10" spans="2:6" x14ac:dyDescent="0.2">
      <c r="B10">
        <f>'Data Set'!D10</f>
        <v>3.8771801915210768</v>
      </c>
      <c r="C10">
        <v>2.4331515591758612</v>
      </c>
      <c r="D10">
        <v>2.4331515591758608</v>
      </c>
      <c r="E10">
        <v>2.4331515591758608</v>
      </c>
      <c r="F10">
        <v>2.4331515591758608</v>
      </c>
    </row>
    <row r="11" spans="2:6" x14ac:dyDescent="0.2">
      <c r="B11">
        <f>'Data Set'!D11</f>
        <v>1.5837380622287385</v>
      </c>
      <c r="C11">
        <v>2.663144270728667</v>
      </c>
      <c r="D11">
        <v>2.6631442707286661</v>
      </c>
      <c r="E11">
        <v>2.6631442707286661</v>
      </c>
      <c r="F11">
        <v>2.6631442707286661</v>
      </c>
    </row>
    <row r="12" spans="2:6" x14ac:dyDescent="0.2">
      <c r="B12">
        <f>'Data Set'!D12</f>
        <v>1.6995992671722986</v>
      </c>
      <c r="C12">
        <v>2.9484049134171144</v>
      </c>
      <c r="D12">
        <v>2.948404913417114</v>
      </c>
      <c r="E12">
        <v>2.948404913417114</v>
      </c>
      <c r="F12">
        <v>2.948404913417114</v>
      </c>
    </row>
    <row r="13" spans="2:6" x14ac:dyDescent="0.2">
      <c r="B13">
        <f>'Data Set'!D13</f>
        <v>3.6327708271781449</v>
      </c>
      <c r="C13">
        <v>3.1620896434132466</v>
      </c>
      <c r="D13">
        <v>3.1620896434132462</v>
      </c>
      <c r="E13">
        <v>3.1620896434132462</v>
      </c>
      <c r="F13">
        <v>3.1620896434132462</v>
      </c>
    </row>
    <row r="14" spans="2:6" x14ac:dyDescent="0.2">
      <c r="B14">
        <f>'Data Set'!D14</f>
        <v>3.5341871295289202</v>
      </c>
      <c r="C14">
        <v>3.3169647300604517</v>
      </c>
      <c r="D14">
        <v>3.3169647300604508</v>
      </c>
      <c r="E14">
        <v>3.3169647300604508</v>
      </c>
      <c r="F14">
        <v>3.3169647300604508</v>
      </c>
    </row>
    <row r="15" spans="2:6" x14ac:dyDescent="0.2">
      <c r="B15">
        <f>'Data Set'!D15</f>
        <v>5.5524313464156094</v>
      </c>
      <c r="C15">
        <v>3.4196421317324037</v>
      </c>
      <c r="D15">
        <v>3.4196421317324037</v>
      </c>
      <c r="E15">
        <v>3.4196421317324037</v>
      </c>
      <c r="F15">
        <v>3.4196421317324037</v>
      </c>
    </row>
    <row r="16" spans="2:6" x14ac:dyDescent="0.2">
      <c r="B16">
        <f>'Data Set'!D16</f>
        <v>2.3832852329612324</v>
      </c>
      <c r="C16">
        <v>3.3678801114594132</v>
      </c>
      <c r="D16">
        <v>3.3678801114594132</v>
      </c>
      <c r="E16">
        <v>3.3678801114594132</v>
      </c>
      <c r="F16">
        <v>3.3678801114594132</v>
      </c>
    </row>
    <row r="17" spans="2:6" x14ac:dyDescent="0.2">
      <c r="B17">
        <f>'Data Set'!D17</f>
        <v>3.0174018566860608</v>
      </c>
      <c r="C17">
        <v>3.1669024954751572</v>
      </c>
      <c r="D17">
        <v>3.1669024954751568</v>
      </c>
      <c r="E17">
        <v>3.1669024954751568</v>
      </c>
      <c r="F17">
        <v>3.1669024954751568</v>
      </c>
    </row>
    <row r="18" spans="2:6" x14ac:dyDescent="0.2">
      <c r="B18">
        <f>'Data Set'!D18</f>
        <v>3.2519081238472132</v>
      </c>
      <c r="C18">
        <v>3.0099446553145088</v>
      </c>
      <c r="D18">
        <v>3.0099446553145088</v>
      </c>
      <c r="E18">
        <v>3.0099446553145088</v>
      </c>
      <c r="F18">
        <v>3.0099446553145088</v>
      </c>
    </row>
    <row r="19" spans="2:6" x14ac:dyDescent="0.2">
      <c r="B19">
        <f>'Data Set'!D19</f>
        <v>2.3498607905479085</v>
      </c>
      <c r="C19">
        <v>3.0385570560592643</v>
      </c>
      <c r="D19">
        <v>3.0385570560592639</v>
      </c>
      <c r="E19">
        <v>3.0385570560592639</v>
      </c>
      <c r="F19">
        <v>3.0385570560592639</v>
      </c>
    </row>
    <row r="20" spans="2:6" x14ac:dyDescent="0.2">
      <c r="B20">
        <f>'Data Set'!D20</f>
        <v>1.6972589430764335</v>
      </c>
      <c r="C20">
        <v>3.2485936875966361</v>
      </c>
      <c r="D20">
        <v>3.2485936875966352</v>
      </c>
      <c r="E20">
        <v>3.2485936875966352</v>
      </c>
      <c r="F20">
        <v>3.2485936875966352</v>
      </c>
    </row>
    <row r="21" spans="2:6" x14ac:dyDescent="0.2">
      <c r="B21">
        <f>'Data Set'!D21</f>
        <v>3.766950857764634</v>
      </c>
      <c r="C21">
        <v>3.5286041953529108</v>
      </c>
      <c r="D21">
        <v>3.5259606331832032</v>
      </c>
      <c r="E21">
        <v>3.5301941664287884</v>
      </c>
      <c r="F21">
        <v>3.5432685399750938</v>
      </c>
    </row>
    <row r="22" spans="2:6" x14ac:dyDescent="0.2">
      <c r="B22">
        <f>'Data Set'!D22</f>
        <v>5.3902307476220805</v>
      </c>
      <c r="C22">
        <v>3.7841510557061717</v>
      </c>
      <c r="D22">
        <v>3.7473141601985316</v>
      </c>
      <c r="E22">
        <v>3.7649277491338675</v>
      </c>
      <c r="F22">
        <v>3.8259134510162189</v>
      </c>
    </row>
    <row r="23" spans="2:6" x14ac:dyDescent="0.2">
      <c r="B23">
        <f>'Data Set'!D23</f>
        <v>4.647665012880438</v>
      </c>
      <c r="C23">
        <v>4.0177870660541659</v>
      </c>
      <c r="D23">
        <v>3.8782091139052328</v>
      </c>
      <c r="E23">
        <v>3.9188719393998652</v>
      </c>
      <c r="F23">
        <v>4.0513935989714858</v>
      </c>
    </row>
    <row r="24" spans="2:6" x14ac:dyDescent="0.2">
      <c r="B24">
        <f>'Data Set'!D24</f>
        <v>3.4198265075549492</v>
      </c>
      <c r="C24">
        <v>4.1906800244159932</v>
      </c>
      <c r="D24">
        <v>3.8775280106656611</v>
      </c>
      <c r="E24">
        <v>3.9482959614622319</v>
      </c>
      <c r="F24">
        <v>4.1444311256614057</v>
      </c>
    </row>
    <row r="28" spans="2:6" x14ac:dyDescent="0.2">
      <c r="B28" s="4" t="s">
        <v>6</v>
      </c>
      <c r="C28">
        <f>_xll.IPredict.Algorithms.MAPE($B5:$B24,C5:C24)</f>
        <v>40.885880353010037</v>
      </c>
      <c r="D28">
        <f>_xll.IPredict.Algorithms.MAPE($B5:$B24,D5:D24)</f>
        <v>40.615870709991732</v>
      </c>
      <c r="E28">
        <f>_xll.IPredict.Algorithms.MAPE($B5:$B24,E5:E24)</f>
        <v>40.653634692902678</v>
      </c>
      <c r="F28">
        <f>_xll.IPredict.Algorithms.MAPE($B5:$B24,F5:F24)</f>
        <v>40.723903918444279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"/>
    </sheetView>
  </sheetViews>
  <sheetFormatPr defaultRowHeight="12.75" x14ac:dyDescent="0.2"/>
  <cols>
    <col min="2" max="2" width="18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2:6" ht="23.25" x14ac:dyDescent="0.35">
      <c r="B2" s="1" t="s">
        <v>13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TRANSPOSE(_xll.IPredict.Algorithms.TriweightKernelSmoothing(B5:B24,5))</f>
        <v>2.2087596478032201</v>
      </c>
      <c r="D5">
        <f t="array" ref="D5:D24">TRANSPOSE(_xll.IPredict.Algorithms.TriweightKernelSmoothingBound(B5:B24,5,1))</f>
        <v>2.2087596478032201</v>
      </c>
      <c r="E5">
        <f t="array" ref="E5:E24">TRANSPOSE(_xll.IPredict.Algorithms.TriweightKernelSmoothingBound(B5:B24,5,2))</f>
        <v>2.2087596478032201</v>
      </c>
      <c r="F5">
        <f t="array" ref="F5:F24">TRANSPOSE(_xll.IPredict.Algorithms.TriweightKernelSmoothingBound(B5:B24,5,3))</f>
        <v>2.2087596478032201</v>
      </c>
    </row>
    <row r="6" spans="2:6" x14ac:dyDescent="0.2">
      <c r="B6">
        <f>'Data Set'!D6</f>
        <v>3.1728359638083252</v>
      </c>
      <c r="C6">
        <v>2.1342273164699814</v>
      </c>
      <c r="D6">
        <v>2.1342273164699819</v>
      </c>
      <c r="E6">
        <v>2.1342273164699819</v>
      </c>
      <c r="F6">
        <v>2.1342273164699819</v>
      </c>
    </row>
    <row r="7" spans="2:6" x14ac:dyDescent="0.2">
      <c r="B7">
        <f>'Data Set'!D7</f>
        <v>1.5632802486538049</v>
      </c>
      <c r="C7">
        <v>2.1599327470503416</v>
      </c>
      <c r="D7">
        <v>2.1599327470503411</v>
      </c>
      <c r="E7">
        <v>2.1599327470503411</v>
      </c>
      <c r="F7">
        <v>2.1599327470503411</v>
      </c>
    </row>
    <row r="8" spans="2:6" x14ac:dyDescent="0.2">
      <c r="B8">
        <f>'Data Set'!D8</f>
        <v>0.68621077153988086</v>
      </c>
      <c r="C8">
        <v>2.2382488549625879</v>
      </c>
      <c r="D8">
        <v>2.2382488549625883</v>
      </c>
      <c r="E8">
        <v>2.2382488549625883</v>
      </c>
      <c r="F8">
        <v>2.2382488549625883</v>
      </c>
    </row>
    <row r="9" spans="2:6" x14ac:dyDescent="0.2">
      <c r="B9">
        <f>'Data Set'!D9</f>
        <v>3.209415330109985</v>
      </c>
      <c r="C9">
        <v>2.3305474710820051</v>
      </c>
      <c r="D9">
        <v>2.3305474710820051</v>
      </c>
      <c r="E9">
        <v>2.3305474710820051</v>
      </c>
      <c r="F9">
        <v>2.3305474710820051</v>
      </c>
    </row>
    <row r="10" spans="2:6" x14ac:dyDescent="0.2">
      <c r="B10">
        <f>'Data Set'!D10</f>
        <v>3.8771801915210768</v>
      </c>
      <c r="C10">
        <v>2.4509612260951972</v>
      </c>
      <c r="D10">
        <v>2.4509612260951972</v>
      </c>
      <c r="E10">
        <v>2.4509612260951972</v>
      </c>
      <c r="F10">
        <v>2.4509612260951972</v>
      </c>
    </row>
    <row r="11" spans="2:6" x14ac:dyDescent="0.2">
      <c r="B11">
        <f>'Data Set'!D11</f>
        <v>1.5837380622287385</v>
      </c>
      <c r="C11">
        <v>2.6269003571632732</v>
      </c>
      <c r="D11">
        <v>2.6269003571632732</v>
      </c>
      <c r="E11">
        <v>2.6269003571632732</v>
      </c>
      <c r="F11">
        <v>2.6269003571632732</v>
      </c>
    </row>
    <row r="12" spans="2:6" x14ac:dyDescent="0.2">
      <c r="B12">
        <f>'Data Set'!D12</f>
        <v>1.6995992671722986</v>
      </c>
      <c r="C12">
        <v>2.8753882954902665</v>
      </c>
      <c r="D12">
        <v>2.8753882954902665</v>
      </c>
      <c r="E12">
        <v>2.8753882954902665</v>
      </c>
      <c r="F12">
        <v>2.8753882954902665</v>
      </c>
    </row>
    <row r="13" spans="2:6" x14ac:dyDescent="0.2">
      <c r="B13">
        <f>'Data Set'!D13</f>
        <v>3.6327708271781449</v>
      </c>
      <c r="C13">
        <v>3.1546530663302588</v>
      </c>
      <c r="D13">
        <v>3.1546530663302592</v>
      </c>
      <c r="E13">
        <v>3.1546530663302592</v>
      </c>
      <c r="F13">
        <v>3.1546530663302592</v>
      </c>
    </row>
    <row r="14" spans="2:6" x14ac:dyDescent="0.2">
      <c r="B14">
        <f>'Data Set'!D14</f>
        <v>3.5341871295289202</v>
      </c>
      <c r="C14">
        <v>3.4159546027316758</v>
      </c>
      <c r="D14">
        <v>3.4159546027316758</v>
      </c>
      <c r="E14">
        <v>3.4159546027316758</v>
      </c>
      <c r="F14">
        <v>3.4159546027316758</v>
      </c>
    </row>
    <row r="15" spans="2:6" x14ac:dyDescent="0.2">
      <c r="B15">
        <f>'Data Set'!D15</f>
        <v>5.5524313464156094</v>
      </c>
      <c r="C15">
        <v>3.54532990117383</v>
      </c>
      <c r="D15">
        <v>3.54532990117383</v>
      </c>
      <c r="E15">
        <v>3.54532990117383</v>
      </c>
      <c r="F15">
        <v>3.54532990117383</v>
      </c>
    </row>
    <row r="16" spans="2:6" x14ac:dyDescent="0.2">
      <c r="B16">
        <f>'Data Set'!D16</f>
        <v>2.3832852329612324</v>
      </c>
      <c r="C16">
        <v>3.4367051976722003</v>
      </c>
      <c r="D16">
        <v>3.4367051976722003</v>
      </c>
      <c r="E16">
        <v>3.4367051976722003</v>
      </c>
      <c r="F16">
        <v>3.4367051976722003</v>
      </c>
    </row>
    <row r="17" spans="2:6" x14ac:dyDescent="0.2">
      <c r="B17">
        <f>'Data Set'!D17</f>
        <v>3.0174018566860608</v>
      </c>
      <c r="C17">
        <v>3.1500223203495499</v>
      </c>
      <c r="D17">
        <v>3.1500223203495508</v>
      </c>
      <c r="E17">
        <v>3.1500223203495508</v>
      </c>
      <c r="F17">
        <v>3.1500223203495508</v>
      </c>
    </row>
    <row r="18" spans="2:6" x14ac:dyDescent="0.2">
      <c r="B18">
        <f>'Data Set'!D18</f>
        <v>3.2519081238472132</v>
      </c>
      <c r="C18">
        <v>2.9039976628948883</v>
      </c>
      <c r="D18">
        <v>2.9039976628948887</v>
      </c>
      <c r="E18">
        <v>2.9039976628948887</v>
      </c>
      <c r="F18">
        <v>2.9039976628948887</v>
      </c>
    </row>
    <row r="19" spans="2:6" x14ac:dyDescent="0.2">
      <c r="B19">
        <f>'Data Set'!D19</f>
        <v>2.3498607905479085</v>
      </c>
      <c r="C19">
        <v>2.9006920369009381</v>
      </c>
      <c r="D19">
        <v>2.9006920369009386</v>
      </c>
      <c r="E19">
        <v>2.9006920369009386</v>
      </c>
      <c r="F19">
        <v>2.9006920369009386</v>
      </c>
    </row>
    <row r="20" spans="2:6" x14ac:dyDescent="0.2">
      <c r="B20">
        <f>'Data Set'!D20</f>
        <v>1.6972589430764335</v>
      </c>
      <c r="C20">
        <v>3.1736287445881399</v>
      </c>
      <c r="D20">
        <v>3.1736287445881399</v>
      </c>
      <c r="E20">
        <v>3.1736287445881399</v>
      </c>
      <c r="F20">
        <v>3.1736287445881399</v>
      </c>
    </row>
    <row r="21" spans="2:6" x14ac:dyDescent="0.2">
      <c r="B21">
        <f>'Data Set'!D21</f>
        <v>3.766950857764634</v>
      </c>
      <c r="C21">
        <v>3.5517741685910682</v>
      </c>
      <c r="D21">
        <v>3.5504278204226121</v>
      </c>
      <c r="E21">
        <v>3.5522053177529758</v>
      </c>
      <c r="F21">
        <v>3.5576947429509396</v>
      </c>
    </row>
    <row r="22" spans="2:6" x14ac:dyDescent="0.2">
      <c r="B22">
        <f>'Data Set'!D22</f>
        <v>5.3902307476220805</v>
      </c>
      <c r="C22">
        <v>3.9016962534683066</v>
      </c>
      <c r="D22">
        <v>3.8691534369796519</v>
      </c>
      <c r="E22">
        <v>3.8809180798040734</v>
      </c>
      <c r="F22">
        <v>3.9200175196055653</v>
      </c>
    </row>
    <row r="23" spans="2:6" x14ac:dyDescent="0.2">
      <c r="B23">
        <f>'Data Set'!D23</f>
        <v>4.647665012880438</v>
      </c>
      <c r="C23">
        <v>4.1486209725192715</v>
      </c>
      <c r="D23">
        <v>4.0049328371215882</v>
      </c>
      <c r="E23">
        <v>4.039278279365071</v>
      </c>
      <c r="F23">
        <v>4.1550633718775654</v>
      </c>
    </row>
    <row r="24" spans="2:6" x14ac:dyDescent="0.2">
      <c r="B24">
        <f>'Data Set'!D24</f>
        <v>3.4198265075549492</v>
      </c>
      <c r="C24">
        <v>4.2326810555929715</v>
      </c>
      <c r="D24">
        <v>3.915139304095439</v>
      </c>
      <c r="E24">
        <v>3.9831913623813686</v>
      </c>
      <c r="F24">
        <v>4.1896993804955489</v>
      </c>
    </row>
    <row r="28" spans="2:6" x14ac:dyDescent="0.2">
      <c r="B28" s="4" t="s">
        <v>6</v>
      </c>
      <c r="C28">
        <f>_xll.IPredict.Algorithms.MAPE($B5:$B24,C5:C24)</f>
        <v>39.607140806523013</v>
      </c>
      <c r="D28">
        <f>_xll.IPredict.Algorithms.MAPE($B5:$B24,D5:D24)</f>
        <v>39.329429824174056</v>
      </c>
      <c r="E28">
        <f>_xll.IPredict.Algorithms.MAPE($B5:$B24,E5:E24)</f>
        <v>39.378704785471214</v>
      </c>
      <c r="F28">
        <f>_xll.IPredict.Algorithms.MAPE($B5:$B24,F5:F24)</f>
        <v>39.512514663239749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"/>
    </sheetView>
  </sheetViews>
  <sheetFormatPr defaultRowHeight="12.75" x14ac:dyDescent="0.2"/>
  <cols>
    <col min="2" max="2" width="17.85546875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2:6" ht="23.25" x14ac:dyDescent="0.35">
      <c r="B2" s="1" t="s">
        <v>14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TRANSPOSE(_xll.IPredict.Algorithms.CosineKernelSmoothing(B5:B24,5))</f>
        <v>2.1242724335745211</v>
      </c>
      <c r="D5">
        <f t="array" ref="D5:D24">TRANSPOSE(_xll.IPredict.Algorithms.CosineKernelSmoothingBound(B5:B24,5,1))</f>
        <v>2.1242724335745211</v>
      </c>
      <c r="E5">
        <f t="array" ref="E5:E24">TRANSPOSE(_xll.IPredict.Algorithms.CosineKernelSmoothingBound(B5:B24,5,2))</f>
        <v>2.1242724335745211</v>
      </c>
      <c r="F5">
        <f t="array" ref="F5:F24">TRANSPOSE(_xll.IPredict.Algorithms.CosineKernelSmoothingBound(B5:B24,5,3))</f>
        <v>2.1242724335745211</v>
      </c>
    </row>
    <row r="6" spans="2:6" x14ac:dyDescent="0.2">
      <c r="B6">
        <f>'Data Set'!D6</f>
        <v>3.1728359638083252</v>
      </c>
      <c r="C6">
        <v>2.2326314706577999</v>
      </c>
      <c r="D6">
        <v>2.2326314706577999</v>
      </c>
      <c r="E6">
        <v>2.2326314706577999</v>
      </c>
      <c r="F6">
        <v>2.2326314706577999</v>
      </c>
    </row>
    <row r="7" spans="2:6" x14ac:dyDescent="0.2">
      <c r="B7">
        <f>'Data Set'!D7</f>
        <v>1.5632802486538049</v>
      </c>
      <c r="C7">
        <v>2.2687655445380615</v>
      </c>
      <c r="D7">
        <v>2.268765544538061</v>
      </c>
      <c r="E7">
        <v>2.268765544538061</v>
      </c>
      <c r="F7">
        <v>2.268765544538061</v>
      </c>
    </row>
    <row r="8" spans="2:6" x14ac:dyDescent="0.2">
      <c r="B8">
        <f>'Data Set'!D8</f>
        <v>0.68621077153988086</v>
      </c>
      <c r="C8">
        <v>2.2672036624783711</v>
      </c>
      <c r="D8">
        <v>2.2672036624783711</v>
      </c>
      <c r="E8">
        <v>2.2672036624783711</v>
      </c>
      <c r="F8">
        <v>2.2672036624783711</v>
      </c>
    </row>
    <row r="9" spans="2:6" x14ac:dyDescent="0.2">
      <c r="B9">
        <f>'Data Set'!D9</f>
        <v>3.209415330109985</v>
      </c>
      <c r="C9">
        <v>2.3326992436730913</v>
      </c>
      <c r="D9">
        <v>2.3326992436730913</v>
      </c>
      <c r="E9">
        <v>2.3326992436730913</v>
      </c>
      <c r="F9">
        <v>2.3326992436730913</v>
      </c>
    </row>
    <row r="10" spans="2:6" x14ac:dyDescent="0.2">
      <c r="B10">
        <f>'Data Set'!D10</f>
        <v>3.8771801915210768</v>
      </c>
      <c r="C10">
        <v>2.4537942457198239</v>
      </c>
      <c r="D10">
        <v>2.4537942457198234</v>
      </c>
      <c r="E10">
        <v>2.4537942457198234</v>
      </c>
      <c r="F10">
        <v>2.4537942457198234</v>
      </c>
    </row>
    <row r="11" spans="2:6" x14ac:dyDescent="0.2">
      <c r="B11">
        <f>'Data Set'!D11</f>
        <v>1.5837380622287385</v>
      </c>
      <c r="C11">
        <v>2.7087823778831508</v>
      </c>
      <c r="D11">
        <v>2.7087823778831503</v>
      </c>
      <c r="E11">
        <v>2.7087823778831503</v>
      </c>
      <c r="F11">
        <v>2.7087823778831503</v>
      </c>
    </row>
    <row r="12" spans="2:6" x14ac:dyDescent="0.2">
      <c r="B12">
        <f>'Data Set'!D12</f>
        <v>1.6995992671722986</v>
      </c>
      <c r="C12">
        <v>2.9705519449589226</v>
      </c>
      <c r="D12">
        <v>2.9705519449589222</v>
      </c>
      <c r="E12">
        <v>2.9705519449589222</v>
      </c>
      <c r="F12">
        <v>2.9705519449589222</v>
      </c>
    </row>
    <row r="13" spans="2:6" x14ac:dyDescent="0.2">
      <c r="B13">
        <f>'Data Set'!D13</f>
        <v>3.6327708271781449</v>
      </c>
      <c r="C13">
        <v>3.1657377305894836</v>
      </c>
      <c r="D13">
        <v>3.1657377305894832</v>
      </c>
      <c r="E13">
        <v>3.1657377305894832</v>
      </c>
      <c r="F13">
        <v>3.1657377305894832</v>
      </c>
    </row>
    <row r="14" spans="2:6" x14ac:dyDescent="0.2">
      <c r="B14">
        <f>'Data Set'!D14</f>
        <v>3.5341871295289202</v>
      </c>
      <c r="C14">
        <v>3.243784308142323</v>
      </c>
      <c r="D14">
        <v>3.243784308142323</v>
      </c>
      <c r="E14">
        <v>3.243784308142323</v>
      </c>
      <c r="F14">
        <v>3.243784308142323</v>
      </c>
    </row>
    <row r="15" spans="2:6" x14ac:dyDescent="0.2">
      <c r="B15">
        <f>'Data Set'!D15</f>
        <v>5.5524313464156094</v>
      </c>
      <c r="C15">
        <v>3.2763970170621231</v>
      </c>
      <c r="D15">
        <v>3.2763970170621231</v>
      </c>
      <c r="E15">
        <v>3.2763970170621231</v>
      </c>
      <c r="F15">
        <v>3.2763970170621231</v>
      </c>
    </row>
    <row r="16" spans="2:6" x14ac:dyDescent="0.2">
      <c r="B16">
        <f>'Data Set'!D16</f>
        <v>2.3832852329612324</v>
      </c>
      <c r="C16">
        <v>3.26112562889938</v>
      </c>
      <c r="D16">
        <v>3.26112562889938</v>
      </c>
      <c r="E16">
        <v>3.26112562889938</v>
      </c>
      <c r="F16">
        <v>3.26112562889938</v>
      </c>
    </row>
    <row r="17" spans="2:6" x14ac:dyDescent="0.2">
      <c r="B17">
        <f>'Data Set'!D17</f>
        <v>3.0174018566860608</v>
      </c>
      <c r="C17">
        <v>3.1885138985470469</v>
      </c>
      <c r="D17">
        <v>3.1885138985470465</v>
      </c>
      <c r="E17">
        <v>3.1885138985470465</v>
      </c>
      <c r="F17">
        <v>3.1885138985470465</v>
      </c>
    </row>
    <row r="18" spans="2:6" x14ac:dyDescent="0.2">
      <c r="B18">
        <f>'Data Set'!D18</f>
        <v>3.2519081238472132</v>
      </c>
      <c r="C18">
        <v>3.1507891919215063</v>
      </c>
      <c r="D18">
        <v>3.1507891919215063</v>
      </c>
      <c r="E18">
        <v>3.1507891919215063</v>
      </c>
      <c r="F18">
        <v>3.1507891919215063</v>
      </c>
    </row>
    <row r="19" spans="2:6" x14ac:dyDescent="0.2">
      <c r="B19">
        <f>'Data Set'!D19</f>
        <v>2.3498607905479085</v>
      </c>
      <c r="C19">
        <v>3.2099166629584661</v>
      </c>
      <c r="D19">
        <v>3.2099166629584661</v>
      </c>
      <c r="E19">
        <v>3.2099166629584661</v>
      </c>
      <c r="F19">
        <v>3.2099166629584661</v>
      </c>
    </row>
    <row r="20" spans="2:6" x14ac:dyDescent="0.2">
      <c r="B20">
        <f>'Data Set'!D20</f>
        <v>1.6972589430764335</v>
      </c>
      <c r="C20">
        <v>3.2951887793504748</v>
      </c>
      <c r="D20">
        <v>3.2951887793504748</v>
      </c>
      <c r="E20">
        <v>3.2951887793504748</v>
      </c>
      <c r="F20">
        <v>3.2951887793504748</v>
      </c>
    </row>
    <row r="21" spans="2:6" x14ac:dyDescent="0.2">
      <c r="B21">
        <f>'Data Set'!D21</f>
        <v>3.766950857764634</v>
      </c>
      <c r="C21">
        <v>3.5010119116639884</v>
      </c>
      <c r="D21">
        <v>3.4970384151609069</v>
      </c>
      <c r="E21">
        <v>3.5055644705120454</v>
      </c>
      <c r="F21">
        <v>3.5318953922435607</v>
      </c>
    </row>
    <row r="22" spans="2:6" x14ac:dyDescent="0.2">
      <c r="B22">
        <f>'Data Set'!D22</f>
        <v>5.3902307476220805</v>
      </c>
      <c r="C22">
        <v>3.6771478744372046</v>
      </c>
      <c r="D22">
        <v>3.6405980705053951</v>
      </c>
      <c r="E22">
        <v>3.665341646856521</v>
      </c>
      <c r="F22">
        <v>3.7550284820057938</v>
      </c>
    </row>
    <row r="23" spans="2:6" x14ac:dyDescent="0.2">
      <c r="B23">
        <f>'Data Set'!D23</f>
        <v>4.647665012880438</v>
      </c>
      <c r="C23">
        <v>3.8624320569673545</v>
      </c>
      <c r="D23">
        <v>3.7428510027201365</v>
      </c>
      <c r="E23">
        <v>3.7899160817705067</v>
      </c>
      <c r="F23">
        <v>3.9325489707396044</v>
      </c>
    </row>
    <row r="24" spans="2:6" x14ac:dyDescent="0.2">
      <c r="B24">
        <f>'Data Set'!D24</f>
        <v>3.4198265075549492</v>
      </c>
      <c r="C24">
        <v>4.0853033821656481</v>
      </c>
      <c r="D24">
        <v>3.8052655360273673</v>
      </c>
      <c r="E24">
        <v>3.8785711152689828</v>
      </c>
      <c r="F24">
        <v>4.0574897288378677</v>
      </c>
    </row>
    <row r="28" spans="2:6" x14ac:dyDescent="0.2">
      <c r="B28" s="4" t="s">
        <v>6</v>
      </c>
      <c r="C28">
        <f>_xll.IPredict.Algorithms.MAPE($B5:$B24,C5:C24)</f>
        <v>41.511172399406021</v>
      </c>
      <c r="D28">
        <f>_xll.IPredict.Algorithms.MAPE($B5:$B24,D5:D24)</f>
        <v>41.269563853843522</v>
      </c>
      <c r="E28">
        <f>_xll.IPredict.Algorithms.MAPE($B5:$B24,E5:E24)</f>
        <v>41.291838992184033</v>
      </c>
      <c r="F28">
        <f>_xll.IPredict.Algorithms.MAPE($B5:$B24,F5:F24)</f>
        <v>41.281839644818433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A2" sqref="A2:F28"/>
    </sheetView>
  </sheetViews>
  <sheetFormatPr defaultRowHeight="12.75" x14ac:dyDescent="0.2"/>
  <cols>
    <col min="2" max="2" width="18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2:6" ht="23.25" x14ac:dyDescent="0.35">
      <c r="B2" s="1" t="s">
        <v>15</v>
      </c>
    </row>
    <row r="4" spans="2:6" s="2" customFormat="1" x14ac:dyDescent="0.2"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2:6" x14ac:dyDescent="0.2">
      <c r="B5">
        <f>'Data Set'!D5</f>
        <v>2.0908253071850544</v>
      </c>
      <c r="C5">
        <f t="array" ref="C5:C24">TRANSPOSE(_xll.IPredict.Algorithms.CosineKernelSmoothingNew(B5:B24,5))</f>
        <v>2.1758048288627245</v>
      </c>
      <c r="D5">
        <f t="array" ref="D5:D24">TRANSPOSE(_xll.IPredict.Algorithms.CosineKernelSmoothingNewBound(B5:B24,5,1))</f>
        <v>2.1758048288627245</v>
      </c>
      <c r="E5">
        <f t="array" ref="E5:E24">TRANSPOSE(_xll.IPredict.Algorithms.CosineKernelSmoothingNewBound(B5:B24,5,2))</f>
        <v>2.1758048288627245</v>
      </c>
      <c r="F5">
        <f t="array" ref="F5:F24">TRANSPOSE(_xll.IPredict.Algorithms.CosineKernelSmoothingNewBound(B5:B24,5,3))</f>
        <v>2.1758048288627245</v>
      </c>
    </row>
    <row r="6" spans="2:6" x14ac:dyDescent="0.2">
      <c r="B6">
        <f>'Data Set'!D6</f>
        <v>3.1728359638083252</v>
      </c>
      <c r="C6">
        <v>2.1529469750896277</v>
      </c>
      <c r="D6">
        <v>2.1529469750896277</v>
      </c>
      <c r="E6">
        <v>2.1529469750896277</v>
      </c>
      <c r="F6">
        <v>2.1529469750896277</v>
      </c>
    </row>
    <row r="7" spans="2:6" x14ac:dyDescent="0.2">
      <c r="B7">
        <f>'Data Set'!D7</f>
        <v>1.5632802486538049</v>
      </c>
      <c r="C7">
        <v>2.196447106270961</v>
      </c>
      <c r="D7">
        <v>2.196447106270961</v>
      </c>
      <c r="E7">
        <v>2.196447106270961</v>
      </c>
      <c r="F7">
        <v>2.196447106270961</v>
      </c>
    </row>
    <row r="8" spans="2:6" x14ac:dyDescent="0.2">
      <c r="B8">
        <f>'Data Set'!D8</f>
        <v>0.68621077153988086</v>
      </c>
      <c r="C8">
        <v>2.2528817456854537</v>
      </c>
      <c r="D8">
        <v>2.2528817456854533</v>
      </c>
      <c r="E8">
        <v>2.2528817456854533</v>
      </c>
      <c r="F8">
        <v>2.2528817456854533</v>
      </c>
    </row>
    <row r="9" spans="2:6" x14ac:dyDescent="0.2">
      <c r="B9">
        <f>'Data Set'!D9</f>
        <v>3.209415330109985</v>
      </c>
      <c r="C9">
        <v>2.3253462448269695</v>
      </c>
      <c r="D9">
        <v>2.3253462448269699</v>
      </c>
      <c r="E9">
        <v>2.3253462448269699</v>
      </c>
      <c r="F9">
        <v>2.3253462448269699</v>
      </c>
    </row>
    <row r="10" spans="2:6" x14ac:dyDescent="0.2">
      <c r="B10">
        <f>'Data Set'!D10</f>
        <v>3.8771801915210768</v>
      </c>
      <c r="C10">
        <v>2.4419632631375263</v>
      </c>
      <c r="D10">
        <v>2.4419632631375263</v>
      </c>
      <c r="E10">
        <v>2.4419632631375263</v>
      </c>
      <c r="F10">
        <v>2.4419632631375263</v>
      </c>
    </row>
    <row r="11" spans="2:6" x14ac:dyDescent="0.2">
      <c r="B11">
        <f>'Data Set'!D11</f>
        <v>1.5837380622287385</v>
      </c>
      <c r="C11">
        <v>2.6487706111883669</v>
      </c>
      <c r="D11">
        <v>2.6487706111883673</v>
      </c>
      <c r="E11">
        <v>2.6487706111883673</v>
      </c>
      <c r="F11">
        <v>2.6487706111883673</v>
      </c>
    </row>
    <row r="12" spans="2:6" x14ac:dyDescent="0.2">
      <c r="B12">
        <f>'Data Set'!D12</f>
        <v>1.6995992671722986</v>
      </c>
      <c r="C12">
        <v>2.9178066265464451</v>
      </c>
      <c r="D12">
        <v>2.917806626546446</v>
      </c>
      <c r="E12">
        <v>2.917806626546446</v>
      </c>
      <c r="F12">
        <v>2.917806626546446</v>
      </c>
    </row>
    <row r="13" spans="2:6" x14ac:dyDescent="0.2">
      <c r="B13">
        <f>'Data Set'!D13</f>
        <v>3.6327708271781449</v>
      </c>
      <c r="C13">
        <v>3.1590008699003835</v>
      </c>
      <c r="D13">
        <v>3.159000869900384</v>
      </c>
      <c r="E13">
        <v>3.159000869900384</v>
      </c>
      <c r="F13">
        <v>3.159000869900384</v>
      </c>
    </row>
    <row r="14" spans="2:6" x14ac:dyDescent="0.2">
      <c r="B14">
        <f>'Data Set'!D14</f>
        <v>3.5341871295289202</v>
      </c>
      <c r="C14">
        <v>3.356997048891214</v>
      </c>
      <c r="D14">
        <v>3.356997048891214</v>
      </c>
      <c r="E14">
        <v>3.356997048891214</v>
      </c>
      <c r="F14">
        <v>3.356997048891214</v>
      </c>
    </row>
    <row r="15" spans="2:6" x14ac:dyDescent="0.2">
      <c r="B15">
        <f>'Data Set'!D15</f>
        <v>5.5524313464156094</v>
      </c>
      <c r="C15">
        <v>3.468751781027414</v>
      </c>
      <c r="D15">
        <v>3.4687517810274135</v>
      </c>
      <c r="E15">
        <v>3.4687517810274135</v>
      </c>
      <c r="F15">
        <v>3.4687517810274135</v>
      </c>
    </row>
    <row r="16" spans="2:6" x14ac:dyDescent="0.2">
      <c r="B16">
        <f>'Data Set'!D16</f>
        <v>2.3832852329612324</v>
      </c>
      <c r="C16">
        <v>3.3935297348847859</v>
      </c>
      <c r="D16">
        <v>3.3935297348847868</v>
      </c>
      <c r="E16">
        <v>3.3935297348847868</v>
      </c>
      <c r="F16">
        <v>3.3935297348847868</v>
      </c>
    </row>
    <row r="17" spans="2:6" x14ac:dyDescent="0.2">
      <c r="B17">
        <f>'Data Set'!D17</f>
        <v>3.0174018566860608</v>
      </c>
      <c r="C17">
        <v>3.1601260383421645</v>
      </c>
      <c r="D17">
        <v>3.1601260383421645</v>
      </c>
      <c r="E17">
        <v>3.1601260383421645</v>
      </c>
      <c r="F17">
        <v>3.1601260383421645</v>
      </c>
    </row>
    <row r="18" spans="2:6" x14ac:dyDescent="0.2">
      <c r="B18">
        <f>'Data Set'!D18</f>
        <v>3.2519081238472132</v>
      </c>
      <c r="C18">
        <v>2.9698734138190908</v>
      </c>
      <c r="D18">
        <v>2.9698734138190903</v>
      </c>
      <c r="E18">
        <v>2.9698734138190903</v>
      </c>
      <c r="F18">
        <v>2.9698734138190903</v>
      </c>
    </row>
    <row r="19" spans="2:6" x14ac:dyDescent="0.2">
      <c r="B19">
        <f>'Data Set'!D19</f>
        <v>2.3498607905479085</v>
      </c>
      <c r="C19">
        <v>2.9853094409112622</v>
      </c>
      <c r="D19">
        <v>2.9853094409112626</v>
      </c>
      <c r="E19">
        <v>2.9853094409112626</v>
      </c>
      <c r="F19">
        <v>2.9853094409112626</v>
      </c>
    </row>
    <row r="20" spans="2:6" x14ac:dyDescent="0.2">
      <c r="B20">
        <f>'Data Set'!D20</f>
        <v>1.6972589430764335</v>
      </c>
      <c r="C20">
        <v>3.2177367425874408</v>
      </c>
      <c r="D20">
        <v>3.2177367425874417</v>
      </c>
      <c r="E20">
        <v>3.2177367425874417</v>
      </c>
      <c r="F20">
        <v>3.2177367425874417</v>
      </c>
    </row>
    <row r="21" spans="2:6" x14ac:dyDescent="0.2">
      <c r="B21">
        <f>'Data Set'!D21</f>
        <v>3.766950857764634</v>
      </c>
      <c r="C21">
        <v>3.5377142228148242</v>
      </c>
      <c r="D21">
        <v>3.5354627677961643</v>
      </c>
      <c r="E21">
        <v>3.5387897309663905</v>
      </c>
      <c r="F21">
        <v>3.5490643542512563</v>
      </c>
    </row>
    <row r="22" spans="2:6" x14ac:dyDescent="0.2">
      <c r="B22">
        <f>'Data Set'!D22</f>
        <v>5.3902307476220805</v>
      </c>
      <c r="C22">
        <v>3.8325991683517273</v>
      </c>
      <c r="D22">
        <v>3.7961940226321245</v>
      </c>
      <c r="E22">
        <v>3.8115580516315495</v>
      </c>
      <c r="F22">
        <v>3.864185309871472</v>
      </c>
    </row>
    <row r="23" spans="2:6" x14ac:dyDescent="0.2">
      <c r="B23">
        <f>'Data Set'!D23</f>
        <v>4.647665012880438</v>
      </c>
      <c r="C23">
        <v>4.070350544360168</v>
      </c>
      <c r="D23">
        <v>3.9278218334210848</v>
      </c>
      <c r="E23">
        <v>3.9659892072272003</v>
      </c>
      <c r="F23">
        <v>4.0916868544142382</v>
      </c>
    </row>
    <row r="24" spans="2:6" x14ac:dyDescent="0.2">
      <c r="B24">
        <f>'Data Set'!D24</f>
        <v>3.4198265075549492</v>
      </c>
      <c r="C24">
        <v>4.205051383304161</v>
      </c>
      <c r="D24">
        <v>3.8909614330044766</v>
      </c>
      <c r="E24">
        <v>3.9606422542762538</v>
      </c>
      <c r="F24">
        <v>4.1605283695733384</v>
      </c>
    </row>
    <row r="28" spans="2:6" x14ac:dyDescent="0.2">
      <c r="B28" s="4" t="s">
        <v>6</v>
      </c>
      <c r="C28">
        <f>_xll.IPredict.Algorithms.MAPE($B5:$B24,C5:C24)</f>
        <v>40.343595156189018</v>
      </c>
      <c r="D28">
        <f>_xll.IPredict.Algorithms.MAPE($B5:$B24,D5:D24)</f>
        <v>40.074467694486209</v>
      </c>
      <c r="E28">
        <f>_xll.IPredict.Algorithms.MAPE($B5:$B24,E5:E24)</f>
        <v>40.116616877358013</v>
      </c>
      <c r="F28">
        <f>_xll.IPredict.Algorithms.MAPE($B5:$B24,F5:F24)</f>
        <v>40.211181090534218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A2" sqref="A2"/>
    </sheetView>
  </sheetViews>
  <sheetFormatPr defaultRowHeight="12.75" x14ac:dyDescent="0.2"/>
  <cols>
    <col min="2" max="2" width="18.42578125" customWidth="1"/>
    <col min="3" max="3" width="12" bestFit="1" customWidth="1"/>
    <col min="4" max="4" width="14" bestFit="1" customWidth="1"/>
    <col min="5" max="5" width="12.140625" bestFit="1" customWidth="1"/>
    <col min="6" max="6" width="17.85546875" bestFit="1" customWidth="1"/>
  </cols>
  <sheetData>
    <row r="2" spans="1:6" ht="23.25" x14ac:dyDescent="0.35">
      <c r="B2" s="1" t="s">
        <v>19</v>
      </c>
    </row>
    <row r="4" spans="1:6" x14ac:dyDescent="0.2">
      <c r="A4" s="2"/>
      <c r="B4" s="2" t="s">
        <v>3</v>
      </c>
      <c r="C4" s="2" t="s">
        <v>4</v>
      </c>
      <c r="D4" s="2" t="s">
        <v>16</v>
      </c>
      <c r="E4" s="2" t="s">
        <v>18</v>
      </c>
      <c r="F4" s="2" t="s">
        <v>17</v>
      </c>
    </row>
    <row r="5" spans="1:6" x14ac:dyDescent="0.2">
      <c r="B5">
        <f>'Data Set'!D5</f>
        <v>2.0908253071850544</v>
      </c>
      <c r="C5">
        <f t="array" ref="C5:C24">TRANSPOSE(_xll.IPredict.Algorithms.SavitzkyGolaySmoothing(B5:B24,2,5))</f>
        <v>2.6510854246878619</v>
      </c>
      <c r="D5">
        <f t="array" ref="D5:D24">TRANSPOSE(_xll.IPredict.Algorithms.SavitzkyGolaySmoothingBound(B5:B24,2,5,1))</f>
        <v>2.6510854246878619</v>
      </c>
      <c r="E5">
        <f t="array" ref="E5:E24">TRANSPOSE(_xll.IPredict.Algorithms.SavitzkyGolaySmoothingBound(B5:B24,2,5,2))</f>
        <v>2.6510854246878619</v>
      </c>
      <c r="F5">
        <f t="array" ref="F5:F24">TRANSPOSE(_xll.IPredict.Algorithms.SavitzkyGolaySmoothingBound(B5:B24,2,5,3))</f>
        <v>2.6510854246878619</v>
      </c>
    </row>
    <row r="6" spans="1:6" x14ac:dyDescent="0.2">
      <c r="B6">
        <f>'Data Set'!D6</f>
        <v>3.1728359638083252</v>
      </c>
      <c r="C6">
        <v>2.5191801510575842</v>
      </c>
      <c r="D6">
        <v>2.5191801510575842</v>
      </c>
      <c r="E6">
        <v>2.5191801510575842</v>
      </c>
      <c r="F6">
        <v>2.5191801510575842</v>
      </c>
    </row>
    <row r="7" spans="1:6" x14ac:dyDescent="0.2">
      <c r="B7">
        <f>'Data Set'!D7</f>
        <v>1.5632802486538049</v>
      </c>
      <c r="C7">
        <v>1.6281029468402295</v>
      </c>
      <c r="D7">
        <v>1.6281029468402295</v>
      </c>
      <c r="E7">
        <v>1.6281029468402295</v>
      </c>
      <c r="F7">
        <v>1.6281029468402295</v>
      </c>
    </row>
    <row r="8" spans="1:6" x14ac:dyDescent="0.2">
      <c r="B8">
        <f>'Data Set'!D8</f>
        <v>0.68621077153988086</v>
      </c>
      <c r="C8">
        <v>1.3653680455815782</v>
      </c>
      <c r="D8">
        <v>1.3653680455815782</v>
      </c>
      <c r="E8">
        <v>1.3653680455815782</v>
      </c>
      <c r="F8">
        <v>1.3653680455815782</v>
      </c>
    </row>
    <row r="9" spans="1:6" x14ac:dyDescent="0.2">
      <c r="B9">
        <f>'Data Set'!D9</f>
        <v>3.209415330109985</v>
      </c>
      <c r="C9">
        <v>2.8537056353129602</v>
      </c>
      <c r="D9">
        <v>2.8537056353129602</v>
      </c>
      <c r="E9">
        <v>2.8537056353129602</v>
      </c>
      <c r="F9">
        <v>2.8537056353129602</v>
      </c>
    </row>
    <row r="10" spans="1:6" x14ac:dyDescent="0.2">
      <c r="B10">
        <f>'Data Set'!D10</f>
        <v>3.8771801915210768</v>
      </c>
      <c r="C10">
        <v>3.3220706813653273</v>
      </c>
      <c r="D10">
        <v>3.3220706813653273</v>
      </c>
      <c r="E10">
        <v>3.3220706813653273</v>
      </c>
      <c r="F10">
        <v>3.3220706813653273</v>
      </c>
    </row>
    <row r="11" spans="1:6" x14ac:dyDescent="0.2">
      <c r="B11">
        <f>'Data Set'!D11</f>
        <v>1.5837380622287385</v>
      </c>
      <c r="C11">
        <v>2.0948097740098475</v>
      </c>
      <c r="D11">
        <v>2.0948097740098475</v>
      </c>
      <c r="E11">
        <v>2.0948097740098475</v>
      </c>
      <c r="F11">
        <v>2.0948097740098475</v>
      </c>
    </row>
    <row r="12" spans="1:6" x14ac:dyDescent="0.2">
      <c r="B12">
        <f>'Data Set'!D12</f>
        <v>1.6995992671722986</v>
      </c>
      <c r="C12">
        <v>1.978776921476048</v>
      </c>
      <c r="D12">
        <v>1.978776921476048</v>
      </c>
      <c r="E12">
        <v>1.978776921476048</v>
      </c>
      <c r="F12">
        <v>1.978776921476048</v>
      </c>
    </row>
    <row r="13" spans="1:6" x14ac:dyDescent="0.2">
      <c r="B13">
        <f>'Data Set'!D13</f>
        <v>3.6327708271781449</v>
      </c>
      <c r="C13">
        <v>2.9472580741860011</v>
      </c>
      <c r="D13">
        <v>2.9472580741860011</v>
      </c>
      <c r="E13">
        <v>2.9472580741860011</v>
      </c>
      <c r="F13">
        <v>2.9472580741860011</v>
      </c>
    </row>
    <row r="14" spans="1:6" x14ac:dyDescent="0.2">
      <c r="B14">
        <f>'Data Set'!D14</f>
        <v>3.5341871295289202</v>
      </c>
      <c r="C14">
        <v>4.5158558224204599</v>
      </c>
      <c r="D14">
        <v>4.5158558224204599</v>
      </c>
      <c r="E14">
        <v>4.5158558224204599</v>
      </c>
      <c r="F14">
        <v>4.5158558224204599</v>
      </c>
    </row>
    <row r="15" spans="1:6" x14ac:dyDescent="0.2">
      <c r="B15">
        <f>'Data Set'!D15</f>
        <v>5.5524313464156094</v>
      </c>
      <c r="C15">
        <v>4.1557280910672736</v>
      </c>
      <c r="D15">
        <v>4.1557280910672736</v>
      </c>
      <c r="E15">
        <v>4.1557280910672736</v>
      </c>
      <c r="F15">
        <v>4.1557280910672736</v>
      </c>
    </row>
    <row r="16" spans="1:6" x14ac:dyDescent="0.2">
      <c r="B16">
        <f>'Data Set'!D16</f>
        <v>2.3832852329612324</v>
      </c>
      <c r="C16">
        <v>3.5141589039266456</v>
      </c>
      <c r="D16">
        <v>3.5141589039266456</v>
      </c>
      <c r="E16">
        <v>3.5141589039266456</v>
      </c>
      <c r="F16">
        <v>3.5141589039266456</v>
      </c>
    </row>
    <row r="17" spans="2:6" x14ac:dyDescent="0.2">
      <c r="B17">
        <f>'Data Set'!D17</f>
        <v>3.0174018566860608</v>
      </c>
      <c r="C17">
        <v>2.7203221552706807</v>
      </c>
      <c r="D17">
        <v>2.7203221552706807</v>
      </c>
      <c r="E17">
        <v>2.7203221552706807</v>
      </c>
      <c r="F17">
        <v>2.7203221552706807</v>
      </c>
    </row>
    <row r="18" spans="2:6" x14ac:dyDescent="0.2">
      <c r="B18">
        <f>'Data Set'!D18</f>
        <v>3.2519081238472132</v>
      </c>
      <c r="C18">
        <v>3.0699416384027787</v>
      </c>
      <c r="D18">
        <v>3.0699416384027787</v>
      </c>
      <c r="E18">
        <v>3.0699416384027787</v>
      </c>
      <c r="F18">
        <v>3.0699416384027787</v>
      </c>
    </row>
    <row r="19" spans="2:6" x14ac:dyDescent="0.2">
      <c r="B19">
        <f>'Data Set'!D19</f>
        <v>2.3498607905479085</v>
      </c>
      <c r="C19">
        <v>2.256702288544175</v>
      </c>
      <c r="D19">
        <v>2.256702288544175</v>
      </c>
      <c r="E19">
        <v>2.256702288544175</v>
      </c>
      <c r="F19">
        <v>2.256702288544175</v>
      </c>
    </row>
    <row r="20" spans="2:6" x14ac:dyDescent="0.2">
      <c r="B20">
        <f>'Data Set'!D20</f>
        <v>1.6972589430764335</v>
      </c>
      <c r="C20">
        <v>2.1808207199326284</v>
      </c>
      <c r="D20">
        <v>2.1808207199326284</v>
      </c>
      <c r="E20">
        <v>2.1808207199326284</v>
      </c>
      <c r="F20">
        <v>2.1808207199326284</v>
      </c>
    </row>
    <row r="21" spans="2:6" x14ac:dyDescent="0.2">
      <c r="B21">
        <f>'Data Set'!D21</f>
        <v>3.766950857764634</v>
      </c>
      <c r="C21">
        <v>3.6598703845741687</v>
      </c>
      <c r="D21">
        <v>3.6598703845741687</v>
      </c>
      <c r="E21">
        <v>3.6598703845741687</v>
      </c>
      <c r="F21">
        <v>3.6598703845741687</v>
      </c>
    </row>
    <row r="22" spans="2:6" x14ac:dyDescent="0.2">
      <c r="B22">
        <f>'Data Set'!D22</f>
        <v>5.3902307476220805</v>
      </c>
      <c r="C22">
        <v>5.0645159087263458</v>
      </c>
      <c r="D22">
        <v>5.0645159087263458</v>
      </c>
      <c r="E22">
        <v>5.0645159087263458</v>
      </c>
      <c r="F22">
        <v>5.0645159087263458</v>
      </c>
    </row>
    <row r="23" spans="2:6" x14ac:dyDescent="0.2">
      <c r="B23">
        <f>'Data Set'!D23</f>
        <v>4.647665012880438</v>
      </c>
      <c r="C23">
        <v>4.5639510449420504</v>
      </c>
      <c r="D23">
        <v>4.6620188624323733</v>
      </c>
      <c r="E23">
        <v>4.6470872578741353</v>
      </c>
      <c r="F23">
        <v>4.6009741499060546</v>
      </c>
    </row>
    <row r="24" spans="2:6" x14ac:dyDescent="0.2">
      <c r="B24">
        <f>'Data Set'!D24</f>
        <v>3.4198265075549492</v>
      </c>
      <c r="C24">
        <v>3.7591668669281981</v>
      </c>
      <c r="D24">
        <v>3.6719079173750768</v>
      </c>
      <c r="E24">
        <v>3.7167027310497911</v>
      </c>
      <c r="F24">
        <v>3.8317997534943764</v>
      </c>
    </row>
    <row r="28" spans="2:6" x14ac:dyDescent="0.2">
      <c r="B28" s="4" t="s">
        <v>6</v>
      </c>
      <c r="C28">
        <f>_xll.IPredict.Algorithms.MAPE($B5:$B24,C5:C24)</f>
        <v>20.618522072428142</v>
      </c>
      <c r="D28">
        <f>_xll.IPredict.Algorithms.MAPE($B5:$B24,D5:D24)</f>
        <v>20.416325795033121</v>
      </c>
      <c r="E28">
        <f>_xll.IPredict.Algorithms.MAPE($B5:$B24,E5:E24)</f>
        <v>20.46699816413847</v>
      </c>
      <c r="F28">
        <f>_xll.IPredict.Algorithms.MAPE($B5:$B24,F5:F24)</f>
        <v>20.684886099439435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 Set</vt:lpstr>
      <vt:lpstr>Gaussian Kernel Smoothing</vt:lpstr>
      <vt:lpstr>Hilbert Kernel Smoothing</vt:lpstr>
      <vt:lpstr>Triangle Kernel Smoothing</vt:lpstr>
      <vt:lpstr>Epanechnicov Kernel Smoothing</vt:lpstr>
      <vt:lpstr>Quartic Kernel Smoothing</vt:lpstr>
      <vt:lpstr>Triweight Kernel Smoothing</vt:lpstr>
      <vt:lpstr>Cosine Kernel Smoothing</vt:lpstr>
      <vt:lpstr>Cosine Kernel Smoothing New</vt:lpstr>
      <vt:lpstr>Savitsky Golay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2010-09-02T02:44:33Z</dcterms:created>
  <dcterms:modified xsi:type="dcterms:W3CDTF">2010-08-28T16:32:44Z</dcterms:modified>
</cp:coreProperties>
</file>